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680" yWindow="-120" windowWidth="29040" windowHeight="17640"/>
  </bookViews>
  <sheets>
    <sheet name="Jahr 2019" sheetId="16" r:id="rId1"/>
    <sheet name="Jahr 2019 (Beispiel)" sheetId="18" r:id="rId2"/>
  </sheets>
  <definedNames>
    <definedName name="_xlnm._FilterDatabase" localSheetId="0" hidden="1">'Jahr 2019'!$A$15:$BS$70</definedName>
    <definedName name="_xlnm._FilterDatabase" localSheetId="1" hidden="1">'Jahr 2019 (Beispiel)'!$A$15:$BS$70</definedName>
    <definedName name="_xlnm.Print_Area" localSheetId="0">'Jahr 2019'!$A$1:$AK$81</definedName>
    <definedName name="_xlnm.Print_Area" localSheetId="1">'Jahr 2019 (Beispiel)'!$A$1:$AK$81</definedName>
    <definedName name="_xlnm.Print_Titles" localSheetId="0">'Jahr 2019'!$5:$13</definedName>
    <definedName name="_xlnm.Print_Titles" localSheetId="1">'Jahr 2019 (Beispiel)'!$5:$13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6" i="18" l="1"/>
  <c r="AH73" i="18"/>
  <c r="AJ73" i="18" s="1"/>
  <c r="Q69" i="18"/>
  <c r="P69" i="18"/>
  <c r="O69" i="18"/>
  <c r="M69" i="18"/>
  <c r="L69" i="18"/>
  <c r="K69" i="18"/>
  <c r="J69" i="18"/>
  <c r="I69" i="18"/>
  <c r="H69" i="18"/>
  <c r="G69" i="18"/>
  <c r="F69" i="18"/>
  <c r="B69" i="18"/>
  <c r="BS68" i="18"/>
  <c r="BR68" i="18"/>
  <c r="BL68" i="18"/>
  <c r="BI68" i="18"/>
  <c r="BH68" i="18"/>
  <c r="BG68" i="18"/>
  <c r="BF68" i="18"/>
  <c r="BE68" i="18"/>
  <c r="BJ68" i="18" s="1"/>
  <c r="AS68" i="18" s="1"/>
  <c r="BD68" i="18"/>
  <c r="AR68" i="18" s="1"/>
  <c r="BC68" i="18"/>
  <c r="BB68" i="18"/>
  <c r="AN68" i="18"/>
  <c r="AM68" i="18"/>
  <c r="Z68" i="18"/>
  <c r="Y68" i="18"/>
  <c r="S68" i="18"/>
  <c r="R68" i="18"/>
  <c r="C68" i="18"/>
  <c r="D68" i="18" s="1"/>
  <c r="BS67" i="18"/>
  <c r="BR67" i="18"/>
  <c r="BL67" i="18"/>
  <c r="BI67" i="18"/>
  <c r="BH67" i="18"/>
  <c r="BG67" i="18"/>
  <c r="BF67" i="18"/>
  <c r="BE67" i="18"/>
  <c r="BD67" i="18"/>
  <c r="AR67" i="18" s="1"/>
  <c r="BC67" i="18"/>
  <c r="BB67" i="18"/>
  <c r="AP67" i="18"/>
  <c r="AN67" i="18"/>
  <c r="AV67" i="18" s="1"/>
  <c r="AM67" i="18"/>
  <c r="Z67" i="18"/>
  <c r="Y67" i="18"/>
  <c r="S67" i="18"/>
  <c r="R67" i="18"/>
  <c r="AO67" i="18" s="1"/>
  <c r="D67" i="18"/>
  <c r="C67" i="18"/>
  <c r="BS66" i="18"/>
  <c r="BR66" i="18"/>
  <c r="BI66" i="18"/>
  <c r="BH66" i="18"/>
  <c r="BG66" i="18"/>
  <c r="BF66" i="18"/>
  <c r="BE66" i="18"/>
  <c r="BD66" i="18"/>
  <c r="AR66" i="18" s="1"/>
  <c r="BC66" i="18"/>
  <c r="BB66" i="18"/>
  <c r="AP66" i="18"/>
  <c r="AN66" i="18"/>
  <c r="AM66" i="18"/>
  <c r="Z66" i="18"/>
  <c r="Y66" i="18"/>
  <c r="S66" i="18"/>
  <c r="R66" i="18"/>
  <c r="C66" i="18"/>
  <c r="D66" i="18" s="1"/>
  <c r="BS65" i="18"/>
  <c r="BR65" i="18"/>
  <c r="BI65" i="18"/>
  <c r="BH65" i="18"/>
  <c r="BG65" i="18"/>
  <c r="BF65" i="18"/>
  <c r="BE65" i="18"/>
  <c r="BJ65" i="18" s="1"/>
  <c r="AS65" i="18" s="1"/>
  <c r="BD65" i="18"/>
  <c r="AR65" i="18" s="1"/>
  <c r="BC65" i="18"/>
  <c r="BB65" i="18"/>
  <c r="AO65" i="18"/>
  <c r="AN65" i="18"/>
  <c r="AM65" i="18"/>
  <c r="Z65" i="18"/>
  <c r="Y65" i="18"/>
  <c r="S65" i="18"/>
  <c r="R65" i="18"/>
  <c r="D65" i="18"/>
  <c r="BQ65" i="18" s="1"/>
  <c r="C65" i="18"/>
  <c r="BS64" i="18"/>
  <c r="BR64" i="18"/>
  <c r="BI64" i="18"/>
  <c r="BH64" i="18"/>
  <c r="BG64" i="18"/>
  <c r="BF64" i="18"/>
  <c r="BE64" i="18"/>
  <c r="BD64" i="18"/>
  <c r="BC64" i="18"/>
  <c r="BB64" i="18"/>
  <c r="AR64" i="18"/>
  <c r="AN64" i="18"/>
  <c r="AM64" i="18"/>
  <c r="Z64" i="18"/>
  <c r="Y64" i="18"/>
  <c r="S64" i="18"/>
  <c r="R64" i="18"/>
  <c r="AP64" i="18" s="1"/>
  <c r="D64" i="18"/>
  <c r="C64" i="18"/>
  <c r="BS63" i="18"/>
  <c r="BR63" i="18"/>
  <c r="BI63" i="18"/>
  <c r="BH63" i="18"/>
  <c r="BG63" i="18"/>
  <c r="BF63" i="18"/>
  <c r="BE63" i="18"/>
  <c r="BD63" i="18"/>
  <c r="AR63" i="18" s="1"/>
  <c r="BC63" i="18"/>
  <c r="BB63" i="18"/>
  <c r="AN63" i="18"/>
  <c r="AM63" i="18"/>
  <c r="Z63" i="18"/>
  <c r="Y63" i="18"/>
  <c r="S63" i="18"/>
  <c r="R63" i="18"/>
  <c r="D63" i="18"/>
  <c r="C63" i="18"/>
  <c r="BS62" i="18"/>
  <c r="BR62" i="18"/>
  <c r="BI62" i="18"/>
  <c r="BH62" i="18"/>
  <c r="BG62" i="18"/>
  <c r="BF62" i="18"/>
  <c r="BE62" i="18"/>
  <c r="BD62" i="18"/>
  <c r="AR62" i="18" s="1"/>
  <c r="BC62" i="18"/>
  <c r="BB62" i="18"/>
  <c r="AN62" i="18"/>
  <c r="AM62" i="18"/>
  <c r="Z62" i="18"/>
  <c r="Y62" i="18"/>
  <c r="S62" i="18"/>
  <c r="R62" i="18"/>
  <c r="AP62" i="18" s="1"/>
  <c r="D62" i="18"/>
  <c r="C62" i="18"/>
  <c r="BS61" i="18"/>
  <c r="BR61" i="18"/>
  <c r="BI61" i="18"/>
  <c r="BH61" i="18"/>
  <c r="BG61" i="18"/>
  <c r="BF61" i="18"/>
  <c r="BE61" i="18"/>
  <c r="BD61" i="18"/>
  <c r="AR61" i="18" s="1"/>
  <c r="BC61" i="18"/>
  <c r="BB61" i="18"/>
  <c r="AO61" i="18"/>
  <c r="AN61" i="18"/>
  <c r="AM61" i="18"/>
  <c r="AV61" i="18" s="1"/>
  <c r="Z61" i="18"/>
  <c r="Y61" i="18"/>
  <c r="S61" i="18"/>
  <c r="R61" i="18"/>
  <c r="AQ61" i="18" s="1"/>
  <c r="C61" i="18"/>
  <c r="D61" i="18" s="1"/>
  <c r="BS60" i="18"/>
  <c r="BR60" i="18"/>
  <c r="BI60" i="18"/>
  <c r="BH60" i="18"/>
  <c r="BG60" i="18"/>
  <c r="BF60" i="18"/>
  <c r="BE60" i="18"/>
  <c r="BD60" i="18"/>
  <c r="AR60" i="18" s="1"/>
  <c r="BC60" i="18"/>
  <c r="BB60" i="18"/>
  <c r="AN60" i="18"/>
  <c r="AM60" i="18"/>
  <c r="Z60" i="18"/>
  <c r="Y60" i="18"/>
  <c r="S60" i="18"/>
  <c r="R60" i="18"/>
  <c r="C60" i="18"/>
  <c r="D60" i="18" s="1"/>
  <c r="BS59" i="18"/>
  <c r="BR59" i="18"/>
  <c r="BL59" i="18"/>
  <c r="BI59" i="18"/>
  <c r="BH59" i="18"/>
  <c r="BG59" i="18"/>
  <c r="BF59" i="18"/>
  <c r="BE59" i="18"/>
  <c r="BD59" i="18"/>
  <c r="AR59" i="18" s="1"/>
  <c r="BC59" i="18"/>
  <c r="BB59" i="18"/>
  <c r="AN59" i="18"/>
  <c r="AM59" i="18"/>
  <c r="Z59" i="18"/>
  <c r="Y59" i="18"/>
  <c r="S59" i="18"/>
  <c r="R59" i="18"/>
  <c r="D59" i="18"/>
  <c r="C59" i="18"/>
  <c r="BS58" i="18"/>
  <c r="BR58" i="18"/>
  <c r="BJ58" i="18"/>
  <c r="AS58" i="18" s="1"/>
  <c r="BI58" i="18"/>
  <c r="BH58" i="18"/>
  <c r="BG58" i="18"/>
  <c r="BF58" i="18"/>
  <c r="BE58" i="18"/>
  <c r="BD58" i="18"/>
  <c r="BC58" i="18"/>
  <c r="BB58" i="18"/>
  <c r="AR58" i="18"/>
  <c r="AO58" i="18"/>
  <c r="AN58" i="18"/>
  <c r="AM58" i="18"/>
  <c r="Z58" i="18"/>
  <c r="Y58" i="18"/>
  <c r="S58" i="18"/>
  <c r="R58" i="18"/>
  <c r="AQ58" i="18" s="1"/>
  <c r="D58" i="18"/>
  <c r="C58" i="18"/>
  <c r="BS57" i="18"/>
  <c r="BR57" i="18"/>
  <c r="BI57" i="18"/>
  <c r="BH57" i="18"/>
  <c r="BG57" i="18"/>
  <c r="BF57" i="18"/>
  <c r="BJ57" i="18" s="1"/>
  <c r="AS57" i="18" s="1"/>
  <c r="BE57" i="18"/>
  <c r="BD57" i="18"/>
  <c r="AR57" i="18" s="1"/>
  <c r="BC57" i="18"/>
  <c r="BB57" i="18"/>
  <c r="AN57" i="18"/>
  <c r="AM57" i="18"/>
  <c r="AV57" i="18" s="1"/>
  <c r="Z57" i="18"/>
  <c r="Y57" i="18"/>
  <c r="S57" i="18"/>
  <c r="R57" i="18"/>
  <c r="AQ57" i="18" s="1"/>
  <c r="D57" i="18"/>
  <c r="C57" i="18"/>
  <c r="BS56" i="18"/>
  <c r="BR56" i="18"/>
  <c r="BI56" i="18"/>
  <c r="BH56" i="18"/>
  <c r="BG56" i="18"/>
  <c r="BF56" i="18"/>
  <c r="BE56" i="18"/>
  <c r="BD56" i="18"/>
  <c r="BC56" i="18"/>
  <c r="BB56" i="18"/>
  <c r="AR56" i="18"/>
  <c r="AN56" i="18"/>
  <c r="AM56" i="18"/>
  <c r="Z56" i="18"/>
  <c r="Y56" i="18"/>
  <c r="S56" i="18"/>
  <c r="R56" i="18"/>
  <c r="AQ56" i="18" s="1"/>
  <c r="D56" i="18"/>
  <c r="C56" i="18"/>
  <c r="BS55" i="18"/>
  <c r="BR55" i="18"/>
  <c r="BI55" i="18"/>
  <c r="BH55" i="18"/>
  <c r="BG55" i="18"/>
  <c r="BF55" i="18"/>
  <c r="BE55" i="18"/>
  <c r="BD55" i="18"/>
  <c r="AR55" i="18" s="1"/>
  <c r="BC55" i="18"/>
  <c r="BB55" i="18"/>
  <c r="AQ55" i="18"/>
  <c r="AN55" i="18"/>
  <c r="AM55" i="18"/>
  <c r="Z55" i="18"/>
  <c r="Y55" i="18"/>
  <c r="S55" i="18"/>
  <c r="R55" i="18"/>
  <c r="AP55" i="18" s="1"/>
  <c r="D55" i="18"/>
  <c r="C55" i="18"/>
  <c r="BS54" i="18"/>
  <c r="BR54" i="18"/>
  <c r="BI54" i="18"/>
  <c r="BH54" i="18"/>
  <c r="BG54" i="18"/>
  <c r="BF54" i="18"/>
  <c r="BE54" i="18"/>
  <c r="BD54" i="18"/>
  <c r="AR54" i="18" s="1"/>
  <c r="BC54" i="18"/>
  <c r="BB54" i="18"/>
  <c r="AN54" i="18"/>
  <c r="AM54" i="18"/>
  <c r="Z54" i="18"/>
  <c r="Y54" i="18"/>
  <c r="S54" i="18"/>
  <c r="R54" i="18"/>
  <c r="AP54" i="18" s="1"/>
  <c r="D54" i="18"/>
  <c r="C54" i="18"/>
  <c r="BS53" i="18"/>
  <c r="BR53" i="18"/>
  <c r="BI53" i="18"/>
  <c r="BH53" i="18"/>
  <c r="BG53" i="18"/>
  <c r="BF53" i="18"/>
  <c r="BE53" i="18"/>
  <c r="BD53" i="18"/>
  <c r="AR53" i="18" s="1"/>
  <c r="BC53" i="18"/>
  <c r="BB53" i="18"/>
  <c r="AO53" i="18"/>
  <c r="AN53" i="18"/>
  <c r="AM53" i="18"/>
  <c r="Z53" i="18"/>
  <c r="Y53" i="18"/>
  <c r="S53" i="18"/>
  <c r="R53" i="18"/>
  <c r="AQ53" i="18" s="1"/>
  <c r="C53" i="18"/>
  <c r="D53" i="18" s="1"/>
  <c r="BS52" i="18"/>
  <c r="BR52" i="18"/>
  <c r="BI52" i="18"/>
  <c r="BH52" i="18"/>
  <c r="BG52" i="18"/>
  <c r="BF52" i="18"/>
  <c r="BE52" i="18"/>
  <c r="BJ52" i="18" s="1"/>
  <c r="AS52" i="18" s="1"/>
  <c r="BD52" i="18"/>
  <c r="BC52" i="18"/>
  <c r="BB52" i="18"/>
  <c r="AR52" i="18"/>
  <c r="AQ52" i="18"/>
  <c r="AN52" i="18"/>
  <c r="AM52" i="18"/>
  <c r="Z52" i="18"/>
  <c r="Y52" i="18"/>
  <c r="S52" i="18"/>
  <c r="R52" i="18"/>
  <c r="D52" i="18"/>
  <c r="C52" i="18"/>
  <c r="BS51" i="18"/>
  <c r="BR51" i="18"/>
  <c r="BI51" i="18"/>
  <c r="BH51" i="18"/>
  <c r="BG51" i="18"/>
  <c r="BF51" i="18"/>
  <c r="BJ51" i="18" s="1"/>
  <c r="AS51" i="18" s="1"/>
  <c r="BE51" i="18"/>
  <c r="BD51" i="18"/>
  <c r="AR51" i="18" s="1"/>
  <c r="BC51" i="18"/>
  <c r="BB51" i="18"/>
  <c r="AP51" i="18"/>
  <c r="AN51" i="18"/>
  <c r="AM51" i="18"/>
  <c r="Z51" i="18"/>
  <c r="Y51" i="18"/>
  <c r="S51" i="18"/>
  <c r="R51" i="18"/>
  <c r="AQ51" i="18" s="1"/>
  <c r="D51" i="18"/>
  <c r="C51" i="18"/>
  <c r="BS50" i="18"/>
  <c r="BR50" i="18"/>
  <c r="BI50" i="18"/>
  <c r="BH50" i="18"/>
  <c r="BG50" i="18"/>
  <c r="BF50" i="18"/>
  <c r="BE50" i="18"/>
  <c r="BD50" i="18"/>
  <c r="BC50" i="18"/>
  <c r="BB50" i="18"/>
  <c r="AR50" i="18"/>
  <c r="AO50" i="18"/>
  <c r="AN50" i="18"/>
  <c r="AM50" i="18"/>
  <c r="AV50" i="18" s="1"/>
  <c r="Z50" i="18"/>
  <c r="Y50" i="18"/>
  <c r="S50" i="18"/>
  <c r="R50" i="18"/>
  <c r="AQ50" i="18" s="1"/>
  <c r="C50" i="18"/>
  <c r="D50" i="18" s="1"/>
  <c r="BS49" i="18"/>
  <c r="BR49" i="18"/>
  <c r="BI49" i="18"/>
  <c r="BJ49" i="18" s="1"/>
  <c r="AS49" i="18" s="1"/>
  <c r="BH49" i="18"/>
  <c r="BG49" i="18"/>
  <c r="BF49" i="18"/>
  <c r="BE49" i="18"/>
  <c r="BD49" i="18"/>
  <c r="AR49" i="18" s="1"/>
  <c r="BC49" i="18"/>
  <c r="BB49" i="18"/>
  <c r="AN49" i="18"/>
  <c r="AM49" i="18"/>
  <c r="Z49" i="18"/>
  <c r="Y49" i="18"/>
  <c r="S49" i="18"/>
  <c r="R49" i="18"/>
  <c r="D49" i="18"/>
  <c r="C49" i="18"/>
  <c r="BS48" i="18"/>
  <c r="BR48" i="18"/>
  <c r="BI48" i="18"/>
  <c r="BH48" i="18"/>
  <c r="BG48" i="18"/>
  <c r="BF48" i="18"/>
  <c r="BE48" i="18"/>
  <c r="BD48" i="18"/>
  <c r="AR48" i="18" s="1"/>
  <c r="BC48" i="18"/>
  <c r="BB48" i="18"/>
  <c r="AN48" i="18"/>
  <c r="AV48" i="18" s="1"/>
  <c r="AM48" i="18"/>
  <c r="Z48" i="18"/>
  <c r="Y48" i="18"/>
  <c r="S48" i="18"/>
  <c r="R48" i="18"/>
  <c r="D48" i="18"/>
  <c r="C48" i="18"/>
  <c r="BS47" i="18"/>
  <c r="BR47" i="18"/>
  <c r="BI47" i="18"/>
  <c r="BH47" i="18"/>
  <c r="BG47" i="18"/>
  <c r="BF47" i="18"/>
  <c r="BE47" i="18"/>
  <c r="BD47" i="18"/>
  <c r="AR47" i="18" s="1"/>
  <c r="BC47" i="18"/>
  <c r="BB47" i="18"/>
  <c r="AV47" i="18"/>
  <c r="AQ47" i="18"/>
  <c r="AP47" i="18"/>
  <c r="AN47" i="18"/>
  <c r="AM47" i="18"/>
  <c r="AW47" i="18" s="1"/>
  <c r="Z47" i="18"/>
  <c r="Y47" i="18"/>
  <c r="S47" i="18"/>
  <c r="R47" i="18"/>
  <c r="AO47" i="18" s="1"/>
  <c r="C47" i="18"/>
  <c r="D47" i="18" s="1"/>
  <c r="BL47" i="18" s="1"/>
  <c r="BS46" i="18"/>
  <c r="BR46" i="18"/>
  <c r="BL46" i="18"/>
  <c r="BI46" i="18"/>
  <c r="BH46" i="18"/>
  <c r="BG46" i="18"/>
  <c r="BF46" i="18"/>
  <c r="BE46" i="18"/>
  <c r="BJ46" i="18" s="1"/>
  <c r="AS46" i="18" s="1"/>
  <c r="BD46" i="18"/>
  <c r="AR46" i="18" s="1"/>
  <c r="BC46" i="18"/>
  <c r="BB46" i="18"/>
  <c r="AN46" i="18"/>
  <c r="AM46" i="18"/>
  <c r="AW46" i="18" s="1"/>
  <c r="Z46" i="18"/>
  <c r="Y46" i="18"/>
  <c r="S46" i="18"/>
  <c r="R46" i="18"/>
  <c r="D46" i="18"/>
  <c r="C46" i="18"/>
  <c r="BS45" i="18"/>
  <c r="BR45" i="18"/>
  <c r="BI45" i="18"/>
  <c r="BH45" i="18"/>
  <c r="BG45" i="18"/>
  <c r="BF45" i="18"/>
  <c r="BE45" i="18"/>
  <c r="BD45" i="18"/>
  <c r="AR45" i="18" s="1"/>
  <c r="BC45" i="18"/>
  <c r="BB45" i="18"/>
  <c r="AN45" i="18"/>
  <c r="AM45" i="18"/>
  <c r="Z45" i="18"/>
  <c r="Y45" i="18"/>
  <c r="S45" i="18"/>
  <c r="R45" i="18"/>
  <c r="AO45" i="18" s="1"/>
  <c r="D45" i="18"/>
  <c r="BL45" i="18" s="1"/>
  <c r="C45" i="18"/>
  <c r="BS44" i="18"/>
  <c r="BR44" i="18"/>
  <c r="BI44" i="18"/>
  <c r="BH44" i="18"/>
  <c r="BG44" i="18"/>
  <c r="BF44" i="18"/>
  <c r="BE44" i="18"/>
  <c r="BD44" i="18"/>
  <c r="BC44" i="18"/>
  <c r="BB44" i="18"/>
  <c r="AR44" i="18"/>
  <c r="AQ44" i="18"/>
  <c r="AP44" i="18"/>
  <c r="AO44" i="18"/>
  <c r="AN44" i="18"/>
  <c r="AM44" i="18"/>
  <c r="AW44" i="18" s="1"/>
  <c r="Z44" i="18"/>
  <c r="Y44" i="18"/>
  <c r="S44" i="18"/>
  <c r="R44" i="18"/>
  <c r="C44" i="18"/>
  <c r="D44" i="18" s="1"/>
  <c r="BS43" i="18"/>
  <c r="BR43" i="18"/>
  <c r="BI43" i="18"/>
  <c r="BH43" i="18"/>
  <c r="BG43" i="18"/>
  <c r="BF43" i="18"/>
  <c r="BE43" i="18"/>
  <c r="BD43" i="18"/>
  <c r="BC43" i="18"/>
  <c r="BB43" i="18"/>
  <c r="AR43" i="18"/>
  <c r="AN43" i="18"/>
  <c r="AM43" i="18"/>
  <c r="Z43" i="18"/>
  <c r="Y43" i="18"/>
  <c r="S43" i="18"/>
  <c r="R43" i="18"/>
  <c r="BQ43" i="18" s="1"/>
  <c r="C43" i="18"/>
  <c r="D43" i="18" s="1"/>
  <c r="BS42" i="18"/>
  <c r="BR42" i="18"/>
  <c r="BI42" i="18"/>
  <c r="BH42" i="18"/>
  <c r="BG42" i="18"/>
  <c r="BF42" i="18"/>
  <c r="BE42" i="18"/>
  <c r="BD42" i="18"/>
  <c r="AR42" i="18" s="1"/>
  <c r="BC42" i="18"/>
  <c r="BB42" i="18"/>
  <c r="AN42" i="18"/>
  <c r="AM42" i="18"/>
  <c r="Z42" i="18"/>
  <c r="Y42" i="18"/>
  <c r="S42" i="18"/>
  <c r="R42" i="18"/>
  <c r="D42" i="18"/>
  <c r="C42" i="18"/>
  <c r="BS41" i="18"/>
  <c r="BR41" i="18"/>
  <c r="BI41" i="18"/>
  <c r="BH41" i="18"/>
  <c r="BG41" i="18"/>
  <c r="BF41" i="18"/>
  <c r="BE41" i="18"/>
  <c r="BD41" i="18"/>
  <c r="BC41" i="18"/>
  <c r="BB41" i="18"/>
  <c r="AR41" i="18"/>
  <c r="AN41" i="18"/>
  <c r="AM41" i="18"/>
  <c r="Z41" i="18"/>
  <c r="Y41" i="18"/>
  <c r="S41" i="18"/>
  <c r="R41" i="18"/>
  <c r="C41" i="18"/>
  <c r="D41" i="18" s="1"/>
  <c r="BS40" i="18"/>
  <c r="BR40" i="18"/>
  <c r="BI40" i="18"/>
  <c r="BH40" i="18"/>
  <c r="BG40" i="18"/>
  <c r="BF40" i="18"/>
  <c r="BE40" i="18"/>
  <c r="BD40" i="18"/>
  <c r="AR40" i="18" s="1"/>
  <c r="BC40" i="18"/>
  <c r="BB40" i="18"/>
  <c r="AN40" i="18"/>
  <c r="AM40" i="18"/>
  <c r="Z40" i="18"/>
  <c r="Y40" i="18"/>
  <c r="S40" i="18"/>
  <c r="R40" i="18"/>
  <c r="C40" i="18"/>
  <c r="D40" i="18" s="1"/>
  <c r="BS39" i="18"/>
  <c r="BR39" i="18"/>
  <c r="BI39" i="18"/>
  <c r="BH39" i="18"/>
  <c r="BG39" i="18"/>
  <c r="BF39" i="18"/>
  <c r="BE39" i="18"/>
  <c r="BD39" i="18"/>
  <c r="AR39" i="18" s="1"/>
  <c r="BC39" i="18"/>
  <c r="BB39" i="18"/>
  <c r="AP39" i="18"/>
  <c r="AO39" i="18"/>
  <c r="AN39" i="18"/>
  <c r="AM39" i="18"/>
  <c r="Z39" i="18"/>
  <c r="Y39" i="18"/>
  <c r="S39" i="18"/>
  <c r="R39" i="18"/>
  <c r="AQ39" i="18" s="1"/>
  <c r="C39" i="18"/>
  <c r="D39" i="18" s="1"/>
  <c r="BS38" i="18"/>
  <c r="BR38" i="18"/>
  <c r="BQ38" i="18"/>
  <c r="BI38" i="18"/>
  <c r="BH38" i="18"/>
  <c r="BG38" i="18"/>
  <c r="BF38" i="18"/>
  <c r="BE38" i="18"/>
  <c r="BJ38" i="18" s="1"/>
  <c r="AS38" i="18" s="1"/>
  <c r="BD38" i="18"/>
  <c r="AR38" i="18" s="1"/>
  <c r="BC38" i="18"/>
  <c r="BB38" i="18"/>
  <c r="AQ38" i="18"/>
  <c r="AN38" i="18"/>
  <c r="AM38" i="18"/>
  <c r="Z38" i="18"/>
  <c r="Y38" i="18"/>
  <c r="S38" i="18"/>
  <c r="R38" i="18"/>
  <c r="AP38" i="18" s="1"/>
  <c r="D38" i="18"/>
  <c r="C38" i="18"/>
  <c r="BS37" i="18"/>
  <c r="BR37" i="18"/>
  <c r="BL37" i="18"/>
  <c r="BI37" i="18"/>
  <c r="BH37" i="18"/>
  <c r="BG37" i="18"/>
  <c r="BF37" i="18"/>
  <c r="BE37" i="18"/>
  <c r="BD37" i="18"/>
  <c r="AR37" i="18" s="1"/>
  <c r="BC37" i="18"/>
  <c r="BB37" i="18"/>
  <c r="AV37" i="18"/>
  <c r="AN37" i="18"/>
  <c r="AM37" i="18"/>
  <c r="Z37" i="18"/>
  <c r="Y37" i="18"/>
  <c r="S37" i="18"/>
  <c r="R37" i="18"/>
  <c r="BQ37" i="18" s="1"/>
  <c r="D37" i="18"/>
  <c r="C37" i="18"/>
  <c r="BS36" i="18"/>
  <c r="BR36" i="18"/>
  <c r="BI36" i="18"/>
  <c r="BH36" i="18"/>
  <c r="BG36" i="18"/>
  <c r="BJ36" i="18" s="1"/>
  <c r="AS36" i="18" s="1"/>
  <c r="BF36" i="18"/>
  <c r="BE36" i="18"/>
  <c r="BD36" i="18"/>
  <c r="AR36" i="18" s="1"/>
  <c r="BC36" i="18"/>
  <c r="BB36" i="18"/>
  <c r="AQ36" i="18"/>
  <c r="AP36" i="18"/>
  <c r="AN36" i="18"/>
  <c r="AM36" i="18"/>
  <c r="AV36" i="18" s="1"/>
  <c r="Z36" i="18"/>
  <c r="Y36" i="18"/>
  <c r="S36" i="18"/>
  <c r="R36" i="18"/>
  <c r="BQ36" i="18" s="1"/>
  <c r="D36" i="18"/>
  <c r="BL36" i="18" s="1"/>
  <c r="C36" i="18"/>
  <c r="BS35" i="18"/>
  <c r="BR35" i="18"/>
  <c r="BJ35" i="18"/>
  <c r="AS35" i="18" s="1"/>
  <c r="BI35" i="18"/>
  <c r="BH35" i="18"/>
  <c r="BG35" i="18"/>
  <c r="BF35" i="18"/>
  <c r="BE35" i="18"/>
  <c r="BD35" i="18"/>
  <c r="AR35" i="18" s="1"/>
  <c r="BC35" i="18"/>
  <c r="BB35" i="18"/>
  <c r="AO35" i="18"/>
  <c r="AN35" i="18"/>
  <c r="AM35" i="18"/>
  <c r="Z35" i="18"/>
  <c r="Y35" i="18"/>
  <c r="S35" i="18"/>
  <c r="R35" i="18"/>
  <c r="D35" i="18"/>
  <c r="C35" i="18"/>
  <c r="BS34" i="18"/>
  <c r="BR34" i="18"/>
  <c r="BI34" i="18"/>
  <c r="BH34" i="18"/>
  <c r="BG34" i="18"/>
  <c r="BF34" i="18"/>
  <c r="BE34" i="18"/>
  <c r="BD34" i="18"/>
  <c r="BC34" i="18"/>
  <c r="BB34" i="18"/>
  <c r="AR34" i="18"/>
  <c r="AP34" i="18"/>
  <c r="AN34" i="18"/>
  <c r="AM34" i="18"/>
  <c r="AV34" i="18" s="1"/>
  <c r="Z34" i="18"/>
  <c r="Y34" i="18"/>
  <c r="S34" i="18"/>
  <c r="R34" i="18"/>
  <c r="AO34" i="18" s="1"/>
  <c r="C34" i="18"/>
  <c r="D34" i="18" s="1"/>
  <c r="BS33" i="18"/>
  <c r="BR33" i="18"/>
  <c r="BI33" i="18"/>
  <c r="BH33" i="18"/>
  <c r="BG33" i="18"/>
  <c r="BF33" i="18"/>
  <c r="BE33" i="18"/>
  <c r="BD33" i="18"/>
  <c r="BC33" i="18"/>
  <c r="BB33" i="18"/>
  <c r="AR33" i="18"/>
  <c r="AP33" i="18"/>
  <c r="AN33" i="18"/>
  <c r="AM33" i="18"/>
  <c r="Z33" i="18"/>
  <c r="Y33" i="18"/>
  <c r="S33" i="18"/>
  <c r="R33" i="18"/>
  <c r="C33" i="18"/>
  <c r="D33" i="18" s="1"/>
  <c r="BS32" i="18"/>
  <c r="BR32" i="18"/>
  <c r="BI32" i="18"/>
  <c r="BH32" i="18"/>
  <c r="BG32" i="18"/>
  <c r="BF32" i="18"/>
  <c r="BJ32" i="18" s="1"/>
  <c r="AS32" i="18" s="1"/>
  <c r="BE32" i="18"/>
  <c r="BD32" i="18"/>
  <c r="AR32" i="18" s="1"/>
  <c r="BC32" i="18"/>
  <c r="BB32" i="18"/>
  <c r="AN32" i="18"/>
  <c r="AM32" i="18"/>
  <c r="AE32" i="18"/>
  <c r="Z32" i="18"/>
  <c r="Y32" i="18"/>
  <c r="S32" i="18"/>
  <c r="R32" i="18"/>
  <c r="D32" i="18"/>
  <c r="C32" i="18"/>
  <c r="BS31" i="18"/>
  <c r="BR31" i="18"/>
  <c r="BI31" i="18"/>
  <c r="BH31" i="18"/>
  <c r="BG31" i="18"/>
  <c r="BF31" i="18"/>
  <c r="BE31" i="18"/>
  <c r="BD31" i="18"/>
  <c r="AR31" i="18" s="1"/>
  <c r="BC31" i="18"/>
  <c r="BB31" i="18"/>
  <c r="AN31" i="18"/>
  <c r="AM31" i="18"/>
  <c r="AV31" i="18" s="1"/>
  <c r="Z31" i="18"/>
  <c r="Y31" i="18"/>
  <c r="S31" i="18"/>
  <c r="R31" i="18"/>
  <c r="AQ31" i="18" s="1"/>
  <c r="C31" i="18"/>
  <c r="D31" i="18" s="1"/>
  <c r="BS30" i="18"/>
  <c r="BR30" i="18"/>
  <c r="BI30" i="18"/>
  <c r="BH30" i="18"/>
  <c r="BG30" i="18"/>
  <c r="BF30" i="18"/>
  <c r="BJ30" i="18" s="1"/>
  <c r="AS30" i="18" s="1"/>
  <c r="BE30" i="18"/>
  <c r="BD30" i="18"/>
  <c r="AR30" i="18" s="1"/>
  <c r="BC30" i="18"/>
  <c r="BB30" i="18"/>
  <c r="AN30" i="18"/>
  <c r="AM30" i="18"/>
  <c r="Z30" i="18"/>
  <c r="Y30" i="18"/>
  <c r="S30" i="18"/>
  <c r="R30" i="18"/>
  <c r="AP30" i="18" s="1"/>
  <c r="D30" i="18"/>
  <c r="C30" i="18"/>
  <c r="BS29" i="18"/>
  <c r="BR29" i="18"/>
  <c r="BI29" i="18"/>
  <c r="BH29" i="18"/>
  <c r="BG29" i="18"/>
  <c r="BF29" i="18"/>
  <c r="BJ29" i="18" s="1"/>
  <c r="AS29" i="18" s="1"/>
  <c r="BE29" i="18"/>
  <c r="BD29" i="18"/>
  <c r="AR29" i="18" s="1"/>
  <c r="BC29" i="18"/>
  <c r="BB29" i="18"/>
  <c r="AN29" i="18"/>
  <c r="AM29" i="18"/>
  <c r="Z29" i="18"/>
  <c r="Y29" i="18"/>
  <c r="S29" i="18"/>
  <c r="R29" i="18"/>
  <c r="D29" i="18"/>
  <c r="C29" i="18"/>
  <c r="BS28" i="18"/>
  <c r="BR28" i="18"/>
  <c r="BI28" i="18"/>
  <c r="BH28" i="18"/>
  <c r="BG28" i="18"/>
  <c r="BF28" i="18"/>
  <c r="BJ28" i="18" s="1"/>
  <c r="AS28" i="18" s="1"/>
  <c r="BE28" i="18"/>
  <c r="BD28" i="18"/>
  <c r="BC28" i="18"/>
  <c r="BB28" i="18"/>
  <c r="AR28" i="18"/>
  <c r="AN28" i="18"/>
  <c r="AM28" i="18"/>
  <c r="Z28" i="18"/>
  <c r="Y28" i="18"/>
  <c r="S28" i="18"/>
  <c r="R28" i="18"/>
  <c r="AO28" i="18" s="1"/>
  <c r="C28" i="18"/>
  <c r="D28" i="18" s="1"/>
  <c r="BS27" i="18"/>
  <c r="BR27" i="18"/>
  <c r="BL27" i="18"/>
  <c r="BI27" i="18"/>
  <c r="BH27" i="18"/>
  <c r="BG27" i="18"/>
  <c r="BF27" i="18"/>
  <c r="BE27" i="18"/>
  <c r="BD27" i="18"/>
  <c r="AR27" i="18" s="1"/>
  <c r="BC27" i="18"/>
  <c r="BB27" i="18"/>
  <c r="AN27" i="18"/>
  <c r="AM27" i="18"/>
  <c r="Z27" i="18"/>
  <c r="Y27" i="18"/>
  <c r="S27" i="18"/>
  <c r="R27" i="18"/>
  <c r="BQ27" i="18" s="1"/>
  <c r="D27" i="18"/>
  <c r="C27" i="18"/>
  <c r="BS26" i="18"/>
  <c r="BR26" i="18"/>
  <c r="BI26" i="18"/>
  <c r="BH26" i="18"/>
  <c r="BG26" i="18"/>
  <c r="BF26" i="18"/>
  <c r="BE26" i="18"/>
  <c r="BD26" i="18"/>
  <c r="BC26" i="18"/>
  <c r="BB26" i="18"/>
  <c r="AR26" i="18"/>
  <c r="AQ26" i="18"/>
  <c r="AN26" i="18"/>
  <c r="AM26" i="18"/>
  <c r="AW26" i="18" s="1"/>
  <c r="Z26" i="18"/>
  <c r="Y26" i="18"/>
  <c r="S26" i="18"/>
  <c r="R26" i="18"/>
  <c r="AP26" i="18" s="1"/>
  <c r="C26" i="18"/>
  <c r="D26" i="18" s="1"/>
  <c r="BS25" i="18"/>
  <c r="BR25" i="18"/>
  <c r="BJ25" i="18"/>
  <c r="AS25" i="18" s="1"/>
  <c r="BI25" i="18"/>
  <c r="BH25" i="18"/>
  <c r="BG25" i="18"/>
  <c r="BF25" i="18"/>
  <c r="BE25" i="18"/>
  <c r="BD25" i="18"/>
  <c r="AR25" i="18" s="1"/>
  <c r="BC25" i="18"/>
  <c r="BB25" i="18"/>
  <c r="AN25" i="18"/>
  <c r="AM25" i="18"/>
  <c r="Z25" i="18"/>
  <c r="Y25" i="18"/>
  <c r="S25" i="18"/>
  <c r="R25" i="18"/>
  <c r="D25" i="18"/>
  <c r="C25" i="18"/>
  <c r="BS24" i="18"/>
  <c r="BR24" i="18"/>
  <c r="BI24" i="18"/>
  <c r="BH24" i="18"/>
  <c r="BG24" i="18"/>
  <c r="BF24" i="18"/>
  <c r="BE24" i="18"/>
  <c r="BD24" i="18"/>
  <c r="AR24" i="18" s="1"/>
  <c r="BC24" i="18"/>
  <c r="BB24" i="18"/>
  <c r="AQ24" i="18"/>
  <c r="AN24" i="18"/>
  <c r="AV24" i="18" s="1"/>
  <c r="AM24" i="18"/>
  <c r="Z24" i="18"/>
  <c r="Y24" i="18"/>
  <c r="S24" i="18"/>
  <c r="R24" i="18"/>
  <c r="BQ24" i="18" s="1"/>
  <c r="C24" i="18"/>
  <c r="D24" i="18" s="1"/>
  <c r="BL24" i="18" s="1"/>
  <c r="BS23" i="18"/>
  <c r="BR23" i="18"/>
  <c r="BI23" i="18"/>
  <c r="BH23" i="18"/>
  <c r="BG23" i="18"/>
  <c r="BF23" i="18"/>
  <c r="BE23" i="18"/>
  <c r="BD23" i="18"/>
  <c r="AR23" i="18" s="1"/>
  <c r="BC23" i="18"/>
  <c r="BB23" i="18"/>
  <c r="AQ23" i="18"/>
  <c r="AN23" i="18"/>
  <c r="AM23" i="18"/>
  <c r="Z23" i="18"/>
  <c r="Y23" i="18"/>
  <c r="S23" i="18"/>
  <c r="R23" i="18"/>
  <c r="AP23" i="18" s="1"/>
  <c r="D23" i="18"/>
  <c r="C23" i="18"/>
  <c r="BS22" i="18"/>
  <c r="BR22" i="18"/>
  <c r="BI22" i="18"/>
  <c r="BH22" i="18"/>
  <c r="BG22" i="18"/>
  <c r="BF22" i="18"/>
  <c r="BE22" i="18"/>
  <c r="BD22" i="18"/>
  <c r="AR22" i="18" s="1"/>
  <c r="BC22" i="18"/>
  <c r="BB22" i="18"/>
  <c r="AO22" i="18"/>
  <c r="AN22" i="18"/>
  <c r="AM22" i="18"/>
  <c r="Z22" i="18"/>
  <c r="Y22" i="18"/>
  <c r="S22" i="18"/>
  <c r="R22" i="18"/>
  <c r="D22" i="18"/>
  <c r="C22" i="18"/>
  <c r="BS21" i="18"/>
  <c r="BR21" i="18"/>
  <c r="BI21" i="18"/>
  <c r="BH21" i="18"/>
  <c r="BG21" i="18"/>
  <c r="BF21" i="18"/>
  <c r="BE21" i="18"/>
  <c r="BD21" i="18"/>
  <c r="AR21" i="18" s="1"/>
  <c r="BC21" i="18"/>
  <c r="BB21" i="18"/>
  <c r="AQ21" i="18"/>
  <c r="AO21" i="18"/>
  <c r="AN21" i="18"/>
  <c r="AV21" i="18" s="1"/>
  <c r="AM21" i="18"/>
  <c r="Z21" i="18"/>
  <c r="Y21" i="18"/>
  <c r="S21" i="18"/>
  <c r="R21" i="18"/>
  <c r="C21" i="18"/>
  <c r="D21" i="18" s="1"/>
  <c r="BS20" i="18"/>
  <c r="BR20" i="18"/>
  <c r="BI20" i="18"/>
  <c r="BH20" i="18"/>
  <c r="BG20" i="18"/>
  <c r="BF20" i="18"/>
  <c r="BE20" i="18"/>
  <c r="BD20" i="18"/>
  <c r="BC20" i="18"/>
  <c r="BB20" i="18"/>
  <c r="AR20" i="18"/>
  <c r="AN20" i="18"/>
  <c r="AM20" i="18"/>
  <c r="Z20" i="18"/>
  <c r="Y20" i="18"/>
  <c r="S20" i="18"/>
  <c r="R20" i="18"/>
  <c r="C20" i="18"/>
  <c r="D20" i="18" s="1"/>
  <c r="BS19" i="18"/>
  <c r="BR19" i="18"/>
  <c r="BL19" i="18"/>
  <c r="BI19" i="18"/>
  <c r="BH19" i="18"/>
  <c r="BG19" i="18"/>
  <c r="BF19" i="18"/>
  <c r="BE19" i="18"/>
  <c r="BD19" i="18"/>
  <c r="AR19" i="18" s="1"/>
  <c r="BC19" i="18"/>
  <c r="BB19" i="18"/>
  <c r="AV19" i="18"/>
  <c r="AN19" i="18"/>
  <c r="AM19" i="18"/>
  <c r="Z19" i="18"/>
  <c r="Y19" i="18"/>
  <c r="S19" i="18"/>
  <c r="R19" i="18"/>
  <c r="BQ19" i="18" s="1"/>
  <c r="D19" i="18"/>
  <c r="C19" i="18"/>
  <c r="BS18" i="18"/>
  <c r="BR18" i="18"/>
  <c r="BQ18" i="18"/>
  <c r="BI18" i="18"/>
  <c r="BH18" i="18"/>
  <c r="BG18" i="18"/>
  <c r="BF18" i="18"/>
  <c r="BE18" i="18"/>
  <c r="BD18" i="18"/>
  <c r="BC18" i="18"/>
  <c r="BB18" i="18"/>
  <c r="AR18" i="18"/>
  <c r="AQ18" i="18"/>
  <c r="AN18" i="18"/>
  <c r="AM18" i="18"/>
  <c r="AW18" i="18" s="1"/>
  <c r="Z18" i="18"/>
  <c r="Y18" i="18"/>
  <c r="S18" i="18"/>
  <c r="R18" i="18"/>
  <c r="AP18" i="18" s="1"/>
  <c r="C18" i="18"/>
  <c r="D18" i="18" s="1"/>
  <c r="BL18" i="18" s="1"/>
  <c r="BS17" i="18"/>
  <c r="BR17" i="18"/>
  <c r="BI17" i="18"/>
  <c r="BH17" i="18"/>
  <c r="BG17" i="18"/>
  <c r="BF17" i="18"/>
  <c r="BE17" i="18"/>
  <c r="BJ17" i="18" s="1"/>
  <c r="AS17" i="18" s="1"/>
  <c r="BD17" i="18"/>
  <c r="AR17" i="18" s="1"/>
  <c r="BC17" i="18"/>
  <c r="BB17" i="18"/>
  <c r="AN17" i="18"/>
  <c r="AM17" i="18"/>
  <c r="AV17" i="18" s="1"/>
  <c r="Z17" i="18"/>
  <c r="Y17" i="18"/>
  <c r="S17" i="18"/>
  <c r="R17" i="18"/>
  <c r="AQ17" i="18" s="1"/>
  <c r="D17" i="18"/>
  <c r="C17" i="18"/>
  <c r="BS16" i="18"/>
  <c r="BR16" i="18"/>
  <c r="BO16" i="18"/>
  <c r="BI16" i="18"/>
  <c r="BH16" i="18"/>
  <c r="BG16" i="18"/>
  <c r="BF16" i="18"/>
  <c r="BE16" i="18"/>
  <c r="BD16" i="18"/>
  <c r="AR16" i="18" s="1"/>
  <c r="BC16" i="18"/>
  <c r="BB16" i="18"/>
  <c r="AO16" i="18"/>
  <c r="AN16" i="18"/>
  <c r="AW16" i="18" s="1"/>
  <c r="AM16" i="18"/>
  <c r="Z16" i="18"/>
  <c r="Y16" i="18"/>
  <c r="S16" i="18"/>
  <c r="R16" i="18"/>
  <c r="AQ16" i="18" s="1"/>
  <c r="C16" i="18"/>
  <c r="G14" i="18"/>
  <c r="AI13" i="18"/>
  <c r="AB10" i="18"/>
  <c r="AE10" i="18" s="1"/>
  <c r="AE21" i="18" s="1"/>
  <c r="X6" i="18"/>
  <c r="AW53" i="18" l="1"/>
  <c r="BJ45" i="18"/>
  <c r="AS45" i="18" s="1"/>
  <c r="AO48" i="18"/>
  <c r="BJ48" i="18"/>
  <c r="AS48" i="18" s="1"/>
  <c r="AW50" i="18"/>
  <c r="BJ20" i="18"/>
  <c r="AS20" i="18" s="1"/>
  <c r="AP21" i="18"/>
  <c r="AW21" i="18" s="1"/>
  <c r="BJ21" i="18"/>
  <c r="AS21" i="18" s="1"/>
  <c r="BL22" i="18"/>
  <c r="BK22" i="18" s="1"/>
  <c r="U22" i="18" s="1"/>
  <c r="AB22" i="18" s="1"/>
  <c r="AO24" i="18"/>
  <c r="BQ31" i="18"/>
  <c r="BL31" i="18" s="1"/>
  <c r="AW34" i="18"/>
  <c r="BJ40" i="18"/>
  <c r="AS40" i="18" s="1"/>
  <c r="BJ42" i="18"/>
  <c r="AS42" i="18" s="1"/>
  <c r="AV44" i="18"/>
  <c r="AP48" i="18"/>
  <c r="AW48" i="18" s="1"/>
  <c r="AV53" i="18"/>
  <c r="AO54" i="18"/>
  <c r="BJ59" i="18"/>
  <c r="AS59" i="18" s="1"/>
  <c r="AQ67" i="18"/>
  <c r="AX47" i="18"/>
  <c r="AZ47" i="18" s="1"/>
  <c r="BQ54" i="18"/>
  <c r="BL54" i="18" s="1"/>
  <c r="BK54" i="18" s="1"/>
  <c r="U54" i="18" s="1"/>
  <c r="BQ17" i="18"/>
  <c r="BL17" i="18" s="1"/>
  <c r="AV18" i="18"/>
  <c r="AV26" i="18"/>
  <c r="AY26" i="18" s="1"/>
  <c r="BJ27" i="18"/>
  <c r="AS27" i="18" s="1"/>
  <c r="AW30" i="18"/>
  <c r="AV35" i="18"/>
  <c r="AQ42" i="18"/>
  <c r="AP45" i="18"/>
  <c r="AP53" i="18"/>
  <c r="AV58" i="18"/>
  <c r="AW59" i="18"/>
  <c r="AO62" i="18"/>
  <c r="AV64" i="18"/>
  <c r="AQ66" i="18"/>
  <c r="AV68" i="18"/>
  <c r="BL23" i="18"/>
  <c r="AW29" i="18"/>
  <c r="AO30" i="18"/>
  <c r="AO31" i="18"/>
  <c r="AV40" i="18"/>
  <c r="BJ41" i="18"/>
  <c r="AS41" i="18" s="1"/>
  <c r="BL43" i="18"/>
  <c r="BL48" i="18"/>
  <c r="AO57" i="18"/>
  <c r="BJ60" i="18"/>
  <c r="AS60" i="18" s="1"/>
  <c r="AO64" i="18"/>
  <c r="AW64" i="18" s="1"/>
  <c r="BJ66" i="18"/>
  <c r="AS66" i="18" s="1"/>
  <c r="AO43" i="18"/>
  <c r="BJ22" i="18"/>
  <c r="AS22" i="18" s="1"/>
  <c r="BJ23" i="18"/>
  <c r="AS23" i="18" s="1"/>
  <c r="AO18" i="18"/>
  <c r="AO26" i="18"/>
  <c r="AQ30" i="18"/>
  <c r="AP31" i="18"/>
  <c r="AW31" i="18" s="1"/>
  <c r="BJ34" i="18"/>
  <c r="AS34" i="18" s="1"/>
  <c r="BJ37" i="18"/>
  <c r="AS37" i="18" s="1"/>
  <c r="BJ39" i="18"/>
  <c r="AS39" i="18" s="1"/>
  <c r="AV42" i="18"/>
  <c r="BJ44" i="18"/>
  <c r="AS44" i="18" s="1"/>
  <c r="AP50" i="18"/>
  <c r="AO56" i="18"/>
  <c r="AP58" i="18"/>
  <c r="AW58" i="18" s="1"/>
  <c r="AP61" i="18"/>
  <c r="AQ64" i="18"/>
  <c r="AV65" i="18"/>
  <c r="BJ67" i="18"/>
  <c r="AS67" i="18" s="1"/>
  <c r="AO17" i="18"/>
  <c r="BJ19" i="18"/>
  <c r="AS19" i="18" s="1"/>
  <c r="AP19" i="18"/>
  <c r="AW19" i="18" s="1"/>
  <c r="AV22" i="18"/>
  <c r="AY22" i="18" s="1"/>
  <c r="AV27" i="18"/>
  <c r="BJ33" i="18"/>
  <c r="AS33" i="18" s="1"/>
  <c r="AO36" i="18"/>
  <c r="AW36" i="18" s="1"/>
  <c r="AO37" i="18"/>
  <c r="BL38" i="18"/>
  <c r="BK38" i="18" s="1"/>
  <c r="U38" i="18" s="1"/>
  <c r="AB38" i="18" s="1"/>
  <c r="AW39" i="18"/>
  <c r="AQ46" i="18"/>
  <c r="U47" i="18"/>
  <c r="AB47" i="18" s="1"/>
  <c r="BJ54" i="18"/>
  <c r="AS54" i="18" s="1"/>
  <c r="BJ63" i="18"/>
  <c r="AS63" i="18" s="1"/>
  <c r="AW67" i="18"/>
  <c r="AY67" i="18" s="1"/>
  <c r="AW23" i="18"/>
  <c r="AO25" i="18"/>
  <c r="AP27" i="18"/>
  <c r="AQ37" i="18"/>
  <c r="AO38" i="18"/>
  <c r="AW38" i="18" s="1"/>
  <c r="BL41" i="18"/>
  <c r="BJ47" i="18"/>
  <c r="AS47" i="18" s="1"/>
  <c r="BQ48" i="18"/>
  <c r="AW61" i="18"/>
  <c r="AY61" i="18" s="1"/>
  <c r="BJ16" i="18"/>
  <c r="AS16" i="18" s="1"/>
  <c r="AX18" i="18"/>
  <c r="AY18" i="18"/>
  <c r="BJ24" i="18"/>
  <c r="AS24" i="18" s="1"/>
  <c r="BQ26" i="18"/>
  <c r="BL26" i="18" s="1"/>
  <c r="BQ32" i="18"/>
  <c r="BL32" i="18"/>
  <c r="BQ22" i="18"/>
  <c r="AQ22" i="18"/>
  <c r="AP22" i="18"/>
  <c r="AW22" i="18" s="1"/>
  <c r="BQ25" i="18"/>
  <c r="BL25" i="18" s="1"/>
  <c r="AX26" i="18"/>
  <c r="AZ26" i="18" s="1"/>
  <c r="AE64" i="18"/>
  <c r="AF61" i="18"/>
  <c r="AE56" i="18"/>
  <c r="AE66" i="18"/>
  <c r="AF63" i="18"/>
  <c r="AF68" i="18"/>
  <c r="AE63" i="18"/>
  <c r="AF60" i="18"/>
  <c r="AE68" i="18"/>
  <c r="AF65" i="18"/>
  <c r="AE60" i="18"/>
  <c r="AF57" i="18"/>
  <c r="AE52" i="18"/>
  <c r="AE65" i="18"/>
  <c r="AF62" i="18"/>
  <c r="AE57" i="18"/>
  <c r="AF54" i="18"/>
  <c r="AE67" i="18"/>
  <c r="AE62" i="18"/>
  <c r="AE54" i="18"/>
  <c r="AF53" i="18"/>
  <c r="AF50" i="18"/>
  <c r="AE49" i="18"/>
  <c r="AF56" i="18"/>
  <c r="AF55" i="18"/>
  <c r="AE53" i="18"/>
  <c r="AE50" i="18"/>
  <c r="AE46" i="18"/>
  <c r="AF43" i="18"/>
  <c r="AE55" i="18"/>
  <c r="AF51" i="18"/>
  <c r="AF48" i="18"/>
  <c r="AE43" i="18"/>
  <c r="AF40" i="18"/>
  <c r="AF64" i="18"/>
  <c r="AF52" i="18"/>
  <c r="AE61" i="18"/>
  <c r="AF59" i="18"/>
  <c r="AF58" i="18"/>
  <c r="AB48" i="18"/>
  <c r="AE47" i="18"/>
  <c r="AF44" i="18"/>
  <c r="AE45" i="18"/>
  <c r="AE38" i="18"/>
  <c r="AF35" i="18"/>
  <c r="AE30" i="18"/>
  <c r="AE51" i="18"/>
  <c r="AE35" i="18"/>
  <c r="AF32" i="18"/>
  <c r="AF46" i="18"/>
  <c r="AE44" i="18"/>
  <c r="AF37" i="18"/>
  <c r="AE40" i="18"/>
  <c r="AE37" i="18"/>
  <c r="AF34" i="18"/>
  <c r="AE29" i="18"/>
  <c r="AE41" i="18"/>
  <c r="AE36" i="18"/>
  <c r="AF33" i="18"/>
  <c r="AF66" i="18"/>
  <c r="AE58" i="18"/>
  <c r="AF45" i="18"/>
  <c r="AF38" i="18"/>
  <c r="AE26" i="18"/>
  <c r="AF23" i="18"/>
  <c r="AE18" i="18"/>
  <c r="AF41" i="18"/>
  <c r="AF28" i="18"/>
  <c r="AE23" i="18"/>
  <c r="AF20" i="18"/>
  <c r="AF36" i="18"/>
  <c r="AE33" i="18"/>
  <c r="AE31" i="18"/>
  <c r="AF67" i="18"/>
  <c r="AF39" i="18"/>
  <c r="AE28" i="18"/>
  <c r="AF25" i="18"/>
  <c r="AE20" i="18"/>
  <c r="AF17" i="18"/>
  <c r="AE27" i="18"/>
  <c r="AF47" i="18"/>
  <c r="AE39" i="18"/>
  <c r="AF29" i="18"/>
  <c r="AE25" i="18"/>
  <c r="AF22" i="18"/>
  <c r="AE17" i="18"/>
  <c r="AF49" i="18"/>
  <c r="AE34" i="18"/>
  <c r="AF31" i="18"/>
  <c r="AF27" i="18"/>
  <c r="AE22" i="18"/>
  <c r="AF19" i="18"/>
  <c r="AF42" i="18"/>
  <c r="AE59" i="18"/>
  <c r="AE48" i="18"/>
  <c r="AE42" i="18"/>
  <c r="AF30" i="18"/>
  <c r="AE24" i="18"/>
  <c r="AF21" i="18"/>
  <c r="AE16" i="18"/>
  <c r="AQ20" i="18"/>
  <c r="AP20" i="18"/>
  <c r="AW20" i="18" s="1"/>
  <c r="AO20" i="18"/>
  <c r="AV16" i="18"/>
  <c r="BL21" i="18"/>
  <c r="BQ21" i="18"/>
  <c r="BK19" i="18"/>
  <c r="BK31" i="18"/>
  <c r="U31" i="18" s="1"/>
  <c r="AB31" i="18" s="1"/>
  <c r="BK17" i="18"/>
  <c r="U17" i="18" s="1"/>
  <c r="AB17" i="18" s="1"/>
  <c r="AF16" i="18"/>
  <c r="BK24" i="18"/>
  <c r="U24" i="18" s="1"/>
  <c r="AB24" i="18" s="1"/>
  <c r="AW27" i="18"/>
  <c r="AV20" i="18"/>
  <c r="AF26" i="18"/>
  <c r="S69" i="18"/>
  <c r="AF18" i="18"/>
  <c r="BJ18" i="18"/>
  <c r="AS18" i="18" s="1"/>
  <c r="AE19" i="18"/>
  <c r="BQ20" i="18"/>
  <c r="BL20" i="18" s="1"/>
  <c r="BK20" i="18" s="1"/>
  <c r="U20" i="18" s="1"/>
  <c r="AB20" i="18" s="1"/>
  <c r="AF24" i="18"/>
  <c r="BJ26" i="18"/>
  <c r="AS26" i="18" s="1"/>
  <c r="BQ30" i="18"/>
  <c r="BL30" i="18" s="1"/>
  <c r="AY44" i="18"/>
  <c r="AV62" i="18"/>
  <c r="AW62" i="18"/>
  <c r="AP16" i="18"/>
  <c r="U19" i="18"/>
  <c r="AB19" i="18" s="1"/>
  <c r="AO19" i="18"/>
  <c r="BQ23" i="18"/>
  <c r="AP24" i="18"/>
  <c r="AW24" i="18" s="1"/>
  <c r="AO27" i="18"/>
  <c r="AO29" i="18"/>
  <c r="AQ32" i="18"/>
  <c r="AO32" i="18"/>
  <c r="AV32" i="18"/>
  <c r="BK36" i="18"/>
  <c r="U36" i="18" s="1"/>
  <c r="AB36" i="18" s="1"/>
  <c r="BK41" i="18"/>
  <c r="U41" i="18" s="1"/>
  <c r="AB41" i="18" s="1"/>
  <c r="BL66" i="18"/>
  <c r="BQ66" i="18"/>
  <c r="AV25" i="18"/>
  <c r="BK37" i="18"/>
  <c r="U37" i="18" s="1"/>
  <c r="AB37" i="18" s="1"/>
  <c r="AV54" i="18"/>
  <c r="AW54" i="18"/>
  <c r="AQ27" i="18"/>
  <c r="AV28" i="18"/>
  <c r="BJ31" i="18"/>
  <c r="AS31" i="18" s="1"/>
  <c r="AO33" i="18"/>
  <c r="AW33" i="18" s="1"/>
  <c r="AQ33" i="18"/>
  <c r="BQ34" i="18"/>
  <c r="BL34" i="18" s="1"/>
  <c r="BK34" i="18" s="1"/>
  <c r="U34" i="18" s="1"/>
  <c r="AB34" i="18" s="1"/>
  <c r="BQ39" i="18"/>
  <c r="BL39" i="18" s="1"/>
  <c r="AV45" i="18"/>
  <c r="AW45" i="18"/>
  <c r="BL50" i="18"/>
  <c r="BQ50" i="18"/>
  <c r="AV52" i="18"/>
  <c r="AQ40" i="18"/>
  <c r="BQ40" i="18"/>
  <c r="AO40" i="18"/>
  <c r="AP40" i="18"/>
  <c r="AW40" i="18" s="1"/>
  <c r="C69" i="18"/>
  <c r="AP17" i="18"/>
  <c r="AW17" i="18" s="1"/>
  <c r="AV23" i="18"/>
  <c r="AP25" i="18"/>
  <c r="AW25" i="18" s="1"/>
  <c r="AV30" i="18"/>
  <c r="AQ35" i="18"/>
  <c r="AP35" i="18"/>
  <c r="AW35" i="18" s="1"/>
  <c r="BQ35" i="18"/>
  <c r="BL35" i="18" s="1"/>
  <c r="BK35" i="18" s="1"/>
  <c r="U35" i="18" s="1"/>
  <c r="AB35" i="18" s="1"/>
  <c r="AY35" i="18"/>
  <c r="BQ28" i="18"/>
  <c r="AO41" i="18"/>
  <c r="AW41" i="18" s="1"/>
  <c r="AP41" i="18"/>
  <c r="BQ41" i="18"/>
  <c r="AQ41" i="18"/>
  <c r="AQ19" i="18"/>
  <c r="Y69" i="18"/>
  <c r="D16" i="18"/>
  <c r="BQ16" i="18" s="1"/>
  <c r="X16" i="18" s="1"/>
  <c r="AD16" i="18" s="1"/>
  <c r="Z69" i="18"/>
  <c r="AO23" i="18"/>
  <c r="AQ25" i="18"/>
  <c r="AP28" i="18"/>
  <c r="AW28" i="18" s="1"/>
  <c r="AV29" i="18"/>
  <c r="AP32" i="18"/>
  <c r="AW32" i="18" s="1"/>
  <c r="AV33" i="18"/>
  <c r="AY34" i="18"/>
  <c r="AV43" i="18"/>
  <c r="BQ49" i="18"/>
  <c r="BL49" i="18" s="1"/>
  <c r="BJ50" i="18"/>
  <c r="AS50" i="18" s="1"/>
  <c r="AY50" i="18" s="1"/>
  <c r="BQ29" i="18"/>
  <c r="BL29" i="18" s="1"/>
  <c r="AP29" i="18"/>
  <c r="AQ29" i="18"/>
  <c r="R69" i="18"/>
  <c r="P78" i="18" s="1"/>
  <c r="AQ28" i="18"/>
  <c r="BQ52" i="18"/>
  <c r="BL52" i="18" s="1"/>
  <c r="BQ33" i="18"/>
  <c r="BL33" i="18" s="1"/>
  <c r="BL44" i="18"/>
  <c r="BQ44" i="18"/>
  <c r="BQ60" i="18"/>
  <c r="BL60" i="18" s="1"/>
  <c r="AV39" i="18"/>
  <c r="BQ58" i="18"/>
  <c r="BL58" i="18" s="1"/>
  <c r="BQ42" i="18"/>
  <c r="AO42" i="18"/>
  <c r="BQ61" i="18"/>
  <c r="AQ34" i="18"/>
  <c r="AX34" i="18" s="1"/>
  <c r="AP37" i="18"/>
  <c r="AW37" i="18" s="1"/>
  <c r="AP49" i="18"/>
  <c r="AW49" i="18" s="1"/>
  <c r="AO49" i="18"/>
  <c r="AV56" i="18"/>
  <c r="AX67" i="18"/>
  <c r="AV38" i="18"/>
  <c r="AV41" i="18"/>
  <c r="AP46" i="18"/>
  <c r="AO46" i="18"/>
  <c r="U46" i="18"/>
  <c r="AB46" i="18" s="1"/>
  <c r="BQ46" i="18"/>
  <c r="BK46" i="18" s="1"/>
  <c r="BQ47" i="18"/>
  <c r="BK47" i="18" s="1"/>
  <c r="BK48" i="18"/>
  <c r="U48" i="18" s="1"/>
  <c r="AV49" i="18"/>
  <c r="BQ45" i="18"/>
  <c r="BK45" i="18" s="1"/>
  <c r="U45" i="18" s="1"/>
  <c r="AB45" i="18" s="1"/>
  <c r="AQ45" i="18"/>
  <c r="AV46" i="18"/>
  <c r="BQ57" i="18"/>
  <c r="BL57" i="18"/>
  <c r="AO59" i="18"/>
  <c r="BQ59" i="18"/>
  <c r="BK59" i="18" s="1"/>
  <c r="U59" i="18" s="1"/>
  <c r="AB59" i="18" s="1"/>
  <c r="AQ59" i="18"/>
  <c r="AP59" i="18"/>
  <c r="AP42" i="18"/>
  <c r="AW42" i="18" s="1"/>
  <c r="AQ43" i="18"/>
  <c r="AP43" i="18"/>
  <c r="AW43" i="18" s="1"/>
  <c r="BJ43" i="18"/>
  <c r="AS43" i="18" s="1"/>
  <c r="AY47" i="18"/>
  <c r="AQ49" i="18"/>
  <c r="BQ51" i="18"/>
  <c r="BL51" i="18" s="1"/>
  <c r="BK51" i="18" s="1"/>
  <c r="U51" i="18" s="1"/>
  <c r="AB51" i="18" s="1"/>
  <c r="AO51" i="18"/>
  <c r="AW51" i="18"/>
  <c r="BQ53" i="18"/>
  <c r="BL53" i="18" s="1"/>
  <c r="BJ55" i="18"/>
  <c r="AS55" i="18" s="1"/>
  <c r="BJ53" i="18"/>
  <c r="AS53" i="18" s="1"/>
  <c r="AV55" i="18"/>
  <c r="AV59" i="18"/>
  <c r="AV60" i="18"/>
  <c r="BJ64" i="18"/>
  <c r="AS64" i="18" s="1"/>
  <c r="AQ60" i="18"/>
  <c r="AP60" i="18"/>
  <c r="AW60" i="18" s="1"/>
  <c r="AO60" i="18"/>
  <c r="BJ61" i="18"/>
  <c r="AS61" i="18" s="1"/>
  <c r="BJ62" i="18"/>
  <c r="AW68" i="18"/>
  <c r="AP52" i="18"/>
  <c r="AO52" i="18"/>
  <c r="AW52" i="18" s="1"/>
  <c r="AP56" i="18"/>
  <c r="AW56" i="18" s="1"/>
  <c r="BQ56" i="18"/>
  <c r="BL56" i="18" s="1"/>
  <c r="BL65" i="18"/>
  <c r="AQ48" i="18"/>
  <c r="BQ55" i="18"/>
  <c r="BL55" i="18" s="1"/>
  <c r="BK55" i="18" s="1"/>
  <c r="U55" i="18" s="1"/>
  <c r="AB55" i="18" s="1"/>
  <c r="AO55" i="18"/>
  <c r="AW55" i="18" s="1"/>
  <c r="BJ56" i="18"/>
  <c r="BQ68" i="18"/>
  <c r="BK68" i="18" s="1"/>
  <c r="U68" i="18" s="1"/>
  <c r="AB68" i="18" s="1"/>
  <c r="AQ68" i="18"/>
  <c r="AP68" i="18"/>
  <c r="AO68" i="18"/>
  <c r="AV51" i="18"/>
  <c r="AQ54" i="18"/>
  <c r="BQ62" i="18"/>
  <c r="BL62" i="18" s="1"/>
  <c r="AQ62" i="18"/>
  <c r="BQ63" i="18"/>
  <c r="BL63" i="18" s="1"/>
  <c r="BK63" i="18" s="1"/>
  <c r="U63" i="18" s="1"/>
  <c r="AB63" i="18" s="1"/>
  <c r="AQ63" i="18"/>
  <c r="AP63" i="18"/>
  <c r="AO63" i="18"/>
  <c r="AW63" i="18" s="1"/>
  <c r="AV63" i="18"/>
  <c r="BK67" i="18"/>
  <c r="U67" i="18" s="1"/>
  <c r="AP57" i="18"/>
  <c r="AW57" i="18" s="1"/>
  <c r="BQ64" i="18"/>
  <c r="BL64" i="18" s="1"/>
  <c r="AP65" i="18"/>
  <c r="AW65" i="18" s="1"/>
  <c r="AQ65" i="18"/>
  <c r="AV66" i="18"/>
  <c r="BQ67" i="18"/>
  <c r="AO66" i="18"/>
  <c r="AW66" i="18" s="1"/>
  <c r="AY40" i="18" l="1"/>
  <c r="AY19" i="18"/>
  <c r="AY21" i="18"/>
  <c r="AX21" i="18"/>
  <c r="AY57" i="18"/>
  <c r="AY31" i="18"/>
  <c r="AX31" i="18"/>
  <c r="AZ31" i="18" s="1"/>
  <c r="BA31" i="18" s="1"/>
  <c r="AY37" i="18"/>
  <c r="AY42" i="18"/>
  <c r="AY65" i="18"/>
  <c r="AX24" i="18"/>
  <c r="AY24" i="18"/>
  <c r="AX17" i="18"/>
  <c r="AZ17" i="18" s="1"/>
  <c r="BA17" i="18" s="1"/>
  <c r="AY17" i="18"/>
  <c r="AY53" i="18"/>
  <c r="AY48" i="18"/>
  <c r="BK42" i="18"/>
  <c r="U42" i="18" s="1"/>
  <c r="AB42" i="18" s="1"/>
  <c r="BK23" i="18"/>
  <c r="U23" i="18" s="1"/>
  <c r="AB23" i="18" s="1"/>
  <c r="AY64" i="18"/>
  <c r="BK18" i="18"/>
  <c r="U18" i="18" s="1"/>
  <c r="AB18" i="18" s="1"/>
  <c r="BL40" i="18"/>
  <c r="BK40" i="18" s="1"/>
  <c r="U40" i="18" s="1"/>
  <c r="AB40" i="18" s="1"/>
  <c r="BA26" i="18"/>
  <c r="AZ67" i="18"/>
  <c r="BA67" i="18" s="1"/>
  <c r="AY58" i="18"/>
  <c r="BA47" i="18"/>
  <c r="BK33" i="18"/>
  <c r="U33" i="18" s="1"/>
  <c r="AB33" i="18" s="1"/>
  <c r="BK29" i="18"/>
  <c r="U29" i="18" s="1"/>
  <c r="AB29" i="18" s="1"/>
  <c r="AY36" i="18"/>
  <c r="BK27" i="18"/>
  <c r="U27" i="18" s="1"/>
  <c r="BL61" i="18"/>
  <c r="BK61" i="18" s="1"/>
  <c r="U61" i="18" s="1"/>
  <c r="AB61" i="18" s="1"/>
  <c r="BK64" i="18"/>
  <c r="U64" i="18" s="1"/>
  <c r="AB64" i="18" s="1"/>
  <c r="BK53" i="18"/>
  <c r="U53" i="18" s="1"/>
  <c r="AB53" i="18" s="1"/>
  <c r="BK28" i="18"/>
  <c r="U28" i="18" s="1"/>
  <c r="AB28" i="18" s="1"/>
  <c r="AZ18" i="18"/>
  <c r="BA18" i="18" s="1"/>
  <c r="BL28" i="18"/>
  <c r="BL42" i="18"/>
  <c r="AX30" i="18"/>
  <c r="AY30" i="18"/>
  <c r="AY32" i="18"/>
  <c r="AZ32" i="18" s="1"/>
  <c r="AX32" i="18"/>
  <c r="AY62" i="18"/>
  <c r="AX62" i="18"/>
  <c r="AF69" i="18"/>
  <c r="AS62" i="18"/>
  <c r="BK62" i="18"/>
  <c r="U62" i="18" s="1"/>
  <c r="AB62" i="18" s="1"/>
  <c r="BK32" i="18"/>
  <c r="U32" i="18" s="1"/>
  <c r="AB32" i="18" s="1"/>
  <c r="AY66" i="18"/>
  <c r="AS56" i="18"/>
  <c r="BK56" i="18"/>
  <c r="U56" i="18" s="1"/>
  <c r="AB56" i="18" s="1"/>
  <c r="AY49" i="18"/>
  <c r="AY33" i="18"/>
  <c r="BK50" i="18"/>
  <c r="U50" i="18" s="1"/>
  <c r="AB50" i="18" s="1"/>
  <c r="BK66" i="18"/>
  <c r="U66" i="18" s="1"/>
  <c r="AY20" i="18"/>
  <c r="AY43" i="18"/>
  <c r="AX46" i="18"/>
  <c r="AY46" i="18"/>
  <c r="AY38" i="18"/>
  <c r="BK43" i="18"/>
  <c r="U43" i="18" s="1"/>
  <c r="AB43" i="18" s="1"/>
  <c r="AX68" i="18"/>
  <c r="AZ68" i="18" s="1"/>
  <c r="AX16" i="18"/>
  <c r="AZ16" i="18" s="1"/>
  <c r="AY16" i="18"/>
  <c r="AB67" i="18"/>
  <c r="BK26" i="18"/>
  <c r="U26" i="18" s="1"/>
  <c r="AB26" i="18" s="1"/>
  <c r="AX27" i="18"/>
  <c r="BK60" i="18"/>
  <c r="U60" i="18" s="1"/>
  <c r="AB60" i="18" s="1"/>
  <c r="AY28" i="18"/>
  <c r="AX28" i="18"/>
  <c r="AY68" i="18"/>
  <c r="AY45" i="18"/>
  <c r="AX45" i="18"/>
  <c r="AY54" i="18"/>
  <c r="AB54" i="18"/>
  <c r="AY27" i="18"/>
  <c r="AY60" i="18"/>
  <c r="BK57" i="18"/>
  <c r="U57" i="18" s="1"/>
  <c r="AB57" i="18" s="1"/>
  <c r="BK58" i="18"/>
  <c r="U58" i="18" s="1"/>
  <c r="AB58" i="18" s="1"/>
  <c r="BK44" i="18"/>
  <c r="U44" i="18" s="1"/>
  <c r="AB44" i="18" s="1"/>
  <c r="AY25" i="18"/>
  <c r="AX25" i="18"/>
  <c r="AZ25" i="18" s="1"/>
  <c r="AY63" i="18"/>
  <c r="AY51" i="18"/>
  <c r="AY59" i="18"/>
  <c r="AX59" i="18"/>
  <c r="BK52" i="18"/>
  <c r="U52" i="18" s="1"/>
  <c r="AB52" i="18" s="1"/>
  <c r="BK49" i="18"/>
  <c r="U49" i="18" s="1"/>
  <c r="AB49" i="18" s="1"/>
  <c r="D69" i="18"/>
  <c r="BL16" i="18"/>
  <c r="AY23" i="18"/>
  <c r="AX23" i="18"/>
  <c r="AZ23" i="18"/>
  <c r="BK39" i="18"/>
  <c r="U39" i="18" s="1"/>
  <c r="AB39" i="18" s="1"/>
  <c r="BK30" i="18"/>
  <c r="U30" i="18" s="1"/>
  <c r="AB30" i="18" s="1"/>
  <c r="BK21" i="18"/>
  <c r="U21" i="18" s="1"/>
  <c r="AB21" i="18" s="1"/>
  <c r="BK65" i="18"/>
  <c r="U65" i="18" s="1"/>
  <c r="AB65" i="18" s="1"/>
  <c r="AY55" i="18"/>
  <c r="AY41" i="18"/>
  <c r="AY39" i="18"/>
  <c r="AX29" i="18"/>
  <c r="AY29" i="18"/>
  <c r="AY52" i="18"/>
  <c r="BK25" i="18"/>
  <c r="U25" i="18" s="1"/>
  <c r="AB25" i="18" s="1"/>
  <c r="BA23" i="18" l="1"/>
  <c r="AZ45" i="18"/>
  <c r="BA45" i="18" s="1"/>
  <c r="AZ24" i="18"/>
  <c r="BA24" i="18" s="1"/>
  <c r="AZ46" i="18"/>
  <c r="BA46" i="18" s="1"/>
  <c r="AY56" i="18"/>
  <c r="AZ59" i="18"/>
  <c r="AZ28" i="18"/>
  <c r="BA28" i="18" s="1"/>
  <c r="AB27" i="18"/>
  <c r="BA68" i="18"/>
  <c r="AB66" i="18"/>
  <c r="AZ30" i="18"/>
  <c r="BA30" i="18" s="1"/>
  <c r="BA25" i="18"/>
  <c r="BA16" i="18"/>
  <c r="AZ29" i="18"/>
  <c r="BA29" i="18" s="1"/>
  <c r="BA59" i="18"/>
  <c r="AZ27" i="18"/>
  <c r="BA27" i="18" s="1"/>
  <c r="AZ62" i="18"/>
  <c r="BA62" i="18" s="1"/>
  <c r="BA32" i="18"/>
  <c r="BM67" i="18"/>
  <c r="BM59" i="18"/>
  <c r="BM61" i="18"/>
  <c r="BM66" i="18"/>
  <c r="BM58" i="18"/>
  <c r="BM63" i="18"/>
  <c r="BM55" i="18"/>
  <c r="BM68" i="18"/>
  <c r="BM60" i="18"/>
  <c r="BM52" i="18"/>
  <c r="BM53" i="18"/>
  <c r="BM64" i="18"/>
  <c r="BM54" i="18"/>
  <c r="BM49" i="18"/>
  <c r="BM41" i="18"/>
  <c r="BM65" i="18"/>
  <c r="BM51" i="18"/>
  <c r="BM46" i="18"/>
  <c r="BM56" i="18"/>
  <c r="BM62" i="18"/>
  <c r="BM50" i="18"/>
  <c r="BM42" i="18"/>
  <c r="BM33" i="18"/>
  <c r="BM48" i="18"/>
  <c r="BM45" i="18"/>
  <c r="BM44" i="18"/>
  <c r="BM43" i="18"/>
  <c r="BM38" i="18"/>
  <c r="BM30" i="18"/>
  <c r="BM57" i="18"/>
  <c r="BM32" i="18"/>
  <c r="BM39" i="18"/>
  <c r="BM36" i="18"/>
  <c r="BM21" i="18"/>
  <c r="BM40" i="18"/>
  <c r="BM26" i="18"/>
  <c r="BM18" i="18"/>
  <c r="BK16" i="18"/>
  <c r="U16" i="18" s="1"/>
  <c r="BM47" i="18"/>
  <c r="BM35" i="18"/>
  <c r="BM34" i="18"/>
  <c r="BM23" i="18"/>
  <c r="BM28" i="18"/>
  <c r="BM20" i="18"/>
  <c r="BP16" i="18"/>
  <c r="V16" i="18" s="1"/>
  <c r="BM37" i="18"/>
  <c r="BM29" i="18"/>
  <c r="BM25" i="18"/>
  <c r="BM17" i="18"/>
  <c r="BM31" i="18"/>
  <c r="BM27" i="18"/>
  <c r="BM19" i="18"/>
  <c r="BN16" i="18"/>
  <c r="BM16" i="18"/>
  <c r="BM24" i="18"/>
  <c r="BM22" i="18"/>
  <c r="AC16" i="18" l="1"/>
  <c r="AI16" i="18"/>
  <c r="AB16" i="18"/>
  <c r="AB69" i="18" s="1"/>
  <c r="U69" i="18"/>
  <c r="AU16" i="18"/>
  <c r="BO17" i="18"/>
  <c r="AT16" i="18"/>
  <c r="BN17" i="18"/>
  <c r="AT17" i="18" s="1"/>
  <c r="W16" i="18"/>
  <c r="P76" i="16"/>
  <c r="AH73" i="16"/>
  <c r="AJ73" i="16" s="1"/>
  <c r="Q69" i="16"/>
  <c r="P69" i="16"/>
  <c r="O69" i="16"/>
  <c r="M69" i="16"/>
  <c r="L69" i="16"/>
  <c r="K69" i="16"/>
  <c r="J69" i="16"/>
  <c r="I69" i="16"/>
  <c r="H69" i="16"/>
  <c r="G69" i="16"/>
  <c r="F69" i="16"/>
  <c r="B69" i="16"/>
  <c r="BS68" i="16"/>
  <c r="BR68" i="16"/>
  <c r="BI68" i="16"/>
  <c r="BH68" i="16"/>
  <c r="BG68" i="16"/>
  <c r="BJ68" i="16" s="1"/>
  <c r="AS68" i="16" s="1"/>
  <c r="BF68" i="16"/>
  <c r="BE68" i="16"/>
  <c r="BD68" i="16"/>
  <c r="AR68" i="16" s="1"/>
  <c r="BC68" i="16"/>
  <c r="BB68" i="16"/>
  <c r="AN68" i="16"/>
  <c r="AM68" i="16"/>
  <c r="Z68" i="16"/>
  <c r="Y68" i="16"/>
  <c r="S68" i="16"/>
  <c r="R68" i="16"/>
  <c r="C68" i="16"/>
  <c r="D68" i="16" s="1"/>
  <c r="BL68" i="16" s="1"/>
  <c r="BS67" i="16"/>
  <c r="BR67" i="16"/>
  <c r="BI67" i="16"/>
  <c r="BH67" i="16"/>
  <c r="BG67" i="16"/>
  <c r="BF67" i="16"/>
  <c r="BE67" i="16"/>
  <c r="BD67" i="16"/>
  <c r="AR67" i="16" s="1"/>
  <c r="BC67" i="16"/>
  <c r="BB67" i="16"/>
  <c r="AN67" i="16"/>
  <c r="AM67" i="16"/>
  <c r="AW67" i="16" s="1"/>
  <c r="Z67" i="16"/>
  <c r="Y67" i="16"/>
  <c r="S67" i="16"/>
  <c r="R67" i="16"/>
  <c r="C67" i="16"/>
  <c r="D67" i="16" s="1"/>
  <c r="BL67" i="16" s="1"/>
  <c r="BS66" i="16"/>
  <c r="BR66" i="16"/>
  <c r="BI66" i="16"/>
  <c r="BH66" i="16"/>
  <c r="BG66" i="16"/>
  <c r="BF66" i="16"/>
  <c r="BE66" i="16"/>
  <c r="BD66" i="16"/>
  <c r="AR66" i="16" s="1"/>
  <c r="BC66" i="16"/>
  <c r="BB66" i="16"/>
  <c r="AN66" i="16"/>
  <c r="AM66" i="16"/>
  <c r="AW66" i="16" s="1"/>
  <c r="Z66" i="16"/>
  <c r="Y66" i="16"/>
  <c r="S66" i="16"/>
  <c r="R66" i="16"/>
  <c r="AO66" i="16" s="1"/>
  <c r="C66" i="16"/>
  <c r="D66" i="16" s="1"/>
  <c r="BL66" i="16" s="1"/>
  <c r="BS65" i="16"/>
  <c r="BR65" i="16"/>
  <c r="BI65" i="16"/>
  <c r="BH65" i="16"/>
  <c r="BG65" i="16"/>
  <c r="BF65" i="16"/>
  <c r="BE65" i="16"/>
  <c r="BJ65" i="16" s="1"/>
  <c r="AS65" i="16" s="1"/>
  <c r="BD65" i="16"/>
  <c r="AR65" i="16" s="1"/>
  <c r="BC65" i="16"/>
  <c r="BB65" i="16"/>
  <c r="AN65" i="16"/>
  <c r="AM65" i="16"/>
  <c r="Z65" i="16"/>
  <c r="Y65" i="16"/>
  <c r="S65" i="16"/>
  <c r="R65" i="16"/>
  <c r="D65" i="16"/>
  <c r="BL65" i="16" s="1"/>
  <c r="C65" i="16"/>
  <c r="BS64" i="16"/>
  <c r="BR64" i="16"/>
  <c r="BI64" i="16"/>
  <c r="BH64" i="16"/>
  <c r="BG64" i="16"/>
  <c r="BF64" i="16"/>
  <c r="BE64" i="16"/>
  <c r="BD64" i="16"/>
  <c r="AR64" i="16" s="1"/>
  <c r="BC64" i="16"/>
  <c r="BB64" i="16"/>
  <c r="AQ64" i="16"/>
  <c r="AP64" i="16"/>
  <c r="AN64" i="16"/>
  <c r="AM64" i="16"/>
  <c r="AV64" i="16" s="1"/>
  <c r="Z64" i="16"/>
  <c r="Y64" i="16"/>
  <c r="X64" i="16"/>
  <c r="V64" i="16"/>
  <c r="AC64" i="16" s="1"/>
  <c r="S64" i="16"/>
  <c r="R64" i="16"/>
  <c r="AO64" i="16" s="1"/>
  <c r="C64" i="16"/>
  <c r="D64" i="16" s="1"/>
  <c r="BS63" i="16"/>
  <c r="BR63" i="16"/>
  <c r="BI63" i="16"/>
  <c r="BH63" i="16"/>
  <c r="BG63" i="16"/>
  <c r="BF63" i="16"/>
  <c r="BE63" i="16"/>
  <c r="BJ63" i="16" s="1"/>
  <c r="AS63" i="16" s="1"/>
  <c r="BD63" i="16"/>
  <c r="AR63" i="16" s="1"/>
  <c r="BC63" i="16"/>
  <c r="BB63" i="16"/>
  <c r="AN63" i="16"/>
  <c r="AM63" i="16"/>
  <c r="Z63" i="16"/>
  <c r="Y63" i="16"/>
  <c r="X63" i="16"/>
  <c r="S63" i="16"/>
  <c r="R63" i="16"/>
  <c r="AQ63" i="16" s="1"/>
  <c r="C63" i="16"/>
  <c r="D63" i="16" s="1"/>
  <c r="BS62" i="16"/>
  <c r="BR62" i="16"/>
  <c r="BI62" i="16"/>
  <c r="BH62" i="16"/>
  <c r="BG62" i="16"/>
  <c r="BF62" i="16"/>
  <c r="BE62" i="16"/>
  <c r="BD62" i="16"/>
  <c r="AR62" i="16" s="1"/>
  <c r="BC62" i="16"/>
  <c r="BB62" i="16"/>
  <c r="AN62" i="16"/>
  <c r="AM62" i="16"/>
  <c r="AW62" i="16" s="1"/>
  <c r="Z62" i="16"/>
  <c r="Y62" i="16"/>
  <c r="S62" i="16"/>
  <c r="R62" i="16"/>
  <c r="D62" i="16"/>
  <c r="BL62" i="16" s="1"/>
  <c r="C62" i="16"/>
  <c r="BS61" i="16"/>
  <c r="BR61" i="16"/>
  <c r="BI61" i="16"/>
  <c r="BH61" i="16"/>
  <c r="BG61" i="16"/>
  <c r="BF61" i="16"/>
  <c r="BE61" i="16"/>
  <c r="BD61" i="16"/>
  <c r="AR61" i="16" s="1"/>
  <c r="BC61" i="16"/>
  <c r="BB61" i="16"/>
  <c r="AN61" i="16"/>
  <c r="AM61" i="16"/>
  <c r="Z61" i="16"/>
  <c r="Y61" i="16"/>
  <c r="S61" i="16"/>
  <c r="R61" i="16"/>
  <c r="X61" i="16" s="1"/>
  <c r="C61" i="16"/>
  <c r="D61" i="16" s="1"/>
  <c r="BS60" i="16"/>
  <c r="BR60" i="16"/>
  <c r="BI60" i="16"/>
  <c r="BH60" i="16"/>
  <c r="BG60" i="16"/>
  <c r="BF60" i="16"/>
  <c r="BE60" i="16"/>
  <c r="BJ60" i="16" s="1"/>
  <c r="AS60" i="16" s="1"/>
  <c r="BD60" i="16"/>
  <c r="AR60" i="16" s="1"/>
  <c r="BC60" i="16"/>
  <c r="BB60" i="16"/>
  <c r="AN60" i="16"/>
  <c r="AM60" i="16"/>
  <c r="AV60" i="16" s="1"/>
  <c r="Z60" i="16"/>
  <c r="Y60" i="16"/>
  <c r="S60" i="16"/>
  <c r="R60" i="16"/>
  <c r="C60" i="16"/>
  <c r="D60" i="16" s="1"/>
  <c r="BL60" i="16" s="1"/>
  <c r="BS59" i="16"/>
  <c r="BR59" i="16"/>
  <c r="BI59" i="16"/>
  <c r="BH59" i="16"/>
  <c r="BG59" i="16"/>
  <c r="BF59" i="16"/>
  <c r="BE59" i="16"/>
  <c r="BD59" i="16"/>
  <c r="AR59" i="16" s="1"/>
  <c r="BC59" i="16"/>
  <c r="BB59" i="16"/>
  <c r="AN59" i="16"/>
  <c r="AM59" i="16"/>
  <c r="AW59" i="16" s="1"/>
  <c r="Z59" i="16"/>
  <c r="Y59" i="16"/>
  <c r="S59" i="16"/>
  <c r="R59" i="16"/>
  <c r="AP59" i="16" s="1"/>
  <c r="C59" i="16"/>
  <c r="D59" i="16" s="1"/>
  <c r="BL59" i="16" s="1"/>
  <c r="BS58" i="16"/>
  <c r="BR58" i="16"/>
  <c r="BI58" i="16"/>
  <c r="BH58" i="16"/>
  <c r="BG58" i="16"/>
  <c r="BF58" i="16"/>
  <c r="BJ58" i="16" s="1"/>
  <c r="AS58" i="16" s="1"/>
  <c r="BE58" i="16"/>
  <c r="BD58" i="16"/>
  <c r="AR58" i="16" s="1"/>
  <c r="BC58" i="16"/>
  <c r="BB58" i="16"/>
  <c r="AQ58" i="16"/>
  <c r="AN58" i="16"/>
  <c r="AM58" i="16"/>
  <c r="AW58" i="16" s="1"/>
  <c r="Z58" i="16"/>
  <c r="Y58" i="16"/>
  <c r="X58" i="16"/>
  <c r="S58" i="16"/>
  <c r="R58" i="16"/>
  <c r="AO58" i="16" s="1"/>
  <c r="C58" i="16"/>
  <c r="D58" i="16" s="1"/>
  <c r="BS57" i="16"/>
  <c r="BR57" i="16"/>
  <c r="BI57" i="16"/>
  <c r="BH57" i="16"/>
  <c r="BG57" i="16"/>
  <c r="BF57" i="16"/>
  <c r="BE57" i="16"/>
  <c r="BJ57" i="16" s="1"/>
  <c r="AS57" i="16" s="1"/>
  <c r="BD57" i="16"/>
  <c r="AR57" i="16" s="1"/>
  <c r="BC57" i="16"/>
  <c r="BB57" i="16"/>
  <c r="AN57" i="16"/>
  <c r="AM57" i="16"/>
  <c r="Z57" i="16"/>
  <c r="Y57" i="16"/>
  <c r="S57" i="16"/>
  <c r="R57" i="16"/>
  <c r="C57" i="16"/>
  <c r="D57" i="16" s="1"/>
  <c r="BL57" i="16" s="1"/>
  <c r="BS56" i="16"/>
  <c r="BR56" i="16"/>
  <c r="BI56" i="16"/>
  <c r="BH56" i="16"/>
  <c r="BG56" i="16"/>
  <c r="BF56" i="16"/>
  <c r="BE56" i="16"/>
  <c r="BD56" i="16"/>
  <c r="AR56" i="16" s="1"/>
  <c r="BC56" i="16"/>
  <c r="BB56" i="16"/>
  <c r="AV56" i="16"/>
  <c r="AQ56" i="16"/>
  <c r="AO56" i="16"/>
  <c r="AN56" i="16"/>
  <c r="AW56" i="16" s="1"/>
  <c r="AM56" i="16"/>
  <c r="Z56" i="16"/>
  <c r="Y56" i="16"/>
  <c r="X56" i="16"/>
  <c r="U56" i="16"/>
  <c r="S56" i="16"/>
  <c r="R56" i="16"/>
  <c r="AP56" i="16" s="1"/>
  <c r="D56" i="16"/>
  <c r="BL56" i="16" s="1"/>
  <c r="C56" i="16"/>
  <c r="BS55" i="16"/>
  <c r="BR55" i="16"/>
  <c r="BI55" i="16"/>
  <c r="BH55" i="16"/>
  <c r="BG55" i="16"/>
  <c r="BF55" i="16"/>
  <c r="BE55" i="16"/>
  <c r="BD55" i="16"/>
  <c r="AR55" i="16" s="1"/>
  <c r="BC55" i="16"/>
  <c r="BB55" i="16"/>
  <c r="AN55" i="16"/>
  <c r="AM55" i="16"/>
  <c r="Z55" i="16"/>
  <c r="Y55" i="16"/>
  <c r="S55" i="16"/>
  <c r="R55" i="16"/>
  <c r="X55" i="16" s="1"/>
  <c r="C55" i="16"/>
  <c r="D55" i="16" s="1"/>
  <c r="BS54" i="16"/>
  <c r="BR54" i="16"/>
  <c r="BI54" i="16"/>
  <c r="BH54" i="16"/>
  <c r="BG54" i="16"/>
  <c r="BF54" i="16"/>
  <c r="BE54" i="16"/>
  <c r="BJ54" i="16" s="1"/>
  <c r="AS54" i="16" s="1"/>
  <c r="BD54" i="16"/>
  <c r="AR54" i="16" s="1"/>
  <c r="BC54" i="16"/>
  <c r="BB54" i="16"/>
  <c r="AO54" i="16"/>
  <c r="AN54" i="16"/>
  <c r="AM54" i="16"/>
  <c r="AV54" i="16" s="1"/>
  <c r="Z54" i="16"/>
  <c r="Y54" i="16"/>
  <c r="S54" i="16"/>
  <c r="R54" i="16"/>
  <c r="AP54" i="16" s="1"/>
  <c r="D54" i="16"/>
  <c r="BL54" i="16" s="1"/>
  <c r="C54" i="16"/>
  <c r="BS53" i="16"/>
  <c r="BR53" i="16"/>
  <c r="BI53" i="16"/>
  <c r="BH53" i="16"/>
  <c r="BG53" i="16"/>
  <c r="BF53" i="16"/>
  <c r="BE53" i="16"/>
  <c r="BD53" i="16"/>
  <c r="AR53" i="16" s="1"/>
  <c r="BC53" i="16"/>
  <c r="BB53" i="16"/>
  <c r="AP53" i="16"/>
  <c r="AO53" i="16"/>
  <c r="AN53" i="16"/>
  <c r="AM53" i="16"/>
  <c r="AV53" i="16" s="1"/>
  <c r="Z53" i="16"/>
  <c r="Y53" i="16"/>
  <c r="X53" i="16"/>
  <c r="U53" i="16"/>
  <c r="S53" i="16"/>
  <c r="R53" i="16"/>
  <c r="AQ53" i="16" s="1"/>
  <c r="C53" i="16"/>
  <c r="D53" i="16" s="1"/>
  <c r="BS52" i="16"/>
  <c r="BR52" i="16"/>
  <c r="BI52" i="16"/>
  <c r="BH52" i="16"/>
  <c r="BG52" i="16"/>
  <c r="BF52" i="16"/>
  <c r="BE52" i="16"/>
  <c r="BJ52" i="16" s="1"/>
  <c r="AS52" i="16" s="1"/>
  <c r="BD52" i="16"/>
  <c r="AR52" i="16" s="1"/>
  <c r="BC52" i="16"/>
  <c r="BB52" i="16"/>
  <c r="AN52" i="16"/>
  <c r="AV52" i="16" s="1"/>
  <c r="AM52" i="16"/>
  <c r="Z52" i="16"/>
  <c r="Y52" i="16"/>
  <c r="S52" i="16"/>
  <c r="R52" i="16"/>
  <c r="C52" i="16"/>
  <c r="D52" i="16" s="1"/>
  <c r="BS51" i="16"/>
  <c r="BR51" i="16"/>
  <c r="BI51" i="16"/>
  <c r="BH51" i="16"/>
  <c r="BG51" i="16"/>
  <c r="BF51" i="16"/>
  <c r="BE51" i="16"/>
  <c r="BD51" i="16"/>
  <c r="AR51" i="16" s="1"/>
  <c r="BC51" i="16"/>
  <c r="BB51" i="16"/>
  <c r="AN51" i="16"/>
  <c r="AW51" i="16" s="1"/>
  <c r="AM51" i="16"/>
  <c r="Z51" i="16"/>
  <c r="Y51" i="16"/>
  <c r="S51" i="16"/>
  <c r="R51" i="16"/>
  <c r="AP51" i="16" s="1"/>
  <c r="C51" i="16"/>
  <c r="D51" i="16" s="1"/>
  <c r="BL51" i="16" s="1"/>
  <c r="BS50" i="16"/>
  <c r="BR50" i="16"/>
  <c r="BI50" i="16"/>
  <c r="BH50" i="16"/>
  <c r="BG50" i="16"/>
  <c r="BF50" i="16"/>
  <c r="BE50" i="16"/>
  <c r="BD50" i="16"/>
  <c r="AR50" i="16" s="1"/>
  <c r="BC50" i="16"/>
  <c r="BB50" i="16"/>
  <c r="AQ50" i="16"/>
  <c r="AP50" i="16"/>
  <c r="AN50" i="16"/>
  <c r="AM50" i="16"/>
  <c r="AW50" i="16" s="1"/>
  <c r="Z50" i="16"/>
  <c r="Y50" i="16"/>
  <c r="V50" i="16"/>
  <c r="AC50" i="16" s="1"/>
  <c r="U50" i="16"/>
  <c r="S50" i="16"/>
  <c r="R50" i="16"/>
  <c r="X50" i="16" s="1"/>
  <c r="C50" i="16"/>
  <c r="D50" i="16" s="1"/>
  <c r="BL50" i="16" s="1"/>
  <c r="BS49" i="16"/>
  <c r="BR49" i="16"/>
  <c r="BI49" i="16"/>
  <c r="BH49" i="16"/>
  <c r="BG49" i="16"/>
  <c r="BF49" i="16"/>
  <c r="BE49" i="16"/>
  <c r="BD49" i="16"/>
  <c r="AR49" i="16" s="1"/>
  <c r="BC49" i="16"/>
  <c r="BB49" i="16"/>
  <c r="AV49" i="16"/>
  <c r="AN49" i="16"/>
  <c r="AM49" i="16"/>
  <c r="AW49" i="16" s="1"/>
  <c r="Z49" i="16"/>
  <c r="Y49" i="16"/>
  <c r="S49" i="16"/>
  <c r="R49" i="16"/>
  <c r="X49" i="16" s="1"/>
  <c r="C49" i="16"/>
  <c r="D49" i="16" s="1"/>
  <c r="BL49" i="16" s="1"/>
  <c r="BS48" i="16"/>
  <c r="BR48" i="16"/>
  <c r="BI48" i="16"/>
  <c r="BH48" i="16"/>
  <c r="BG48" i="16"/>
  <c r="BF48" i="16"/>
  <c r="BE48" i="16"/>
  <c r="BD48" i="16"/>
  <c r="AR48" i="16" s="1"/>
  <c r="BC48" i="16"/>
  <c r="BB48" i="16"/>
  <c r="AN48" i="16"/>
  <c r="AW48" i="16" s="1"/>
  <c r="AM48" i="16"/>
  <c r="Z48" i="16"/>
  <c r="Y48" i="16"/>
  <c r="S48" i="16"/>
  <c r="R48" i="16"/>
  <c r="AO48" i="16" s="1"/>
  <c r="D48" i="16"/>
  <c r="BL48" i="16" s="1"/>
  <c r="C48" i="16"/>
  <c r="BS47" i="16"/>
  <c r="BR47" i="16"/>
  <c r="BI47" i="16"/>
  <c r="BH47" i="16"/>
  <c r="BG47" i="16"/>
  <c r="BF47" i="16"/>
  <c r="BE47" i="16"/>
  <c r="BD47" i="16"/>
  <c r="AR47" i="16" s="1"/>
  <c r="BC47" i="16"/>
  <c r="BB47" i="16"/>
  <c r="AW47" i="16"/>
  <c r="AP47" i="16"/>
  <c r="AO47" i="16"/>
  <c r="AN47" i="16"/>
  <c r="AM47" i="16"/>
  <c r="Z47" i="16"/>
  <c r="Y47" i="16"/>
  <c r="X47" i="16"/>
  <c r="U47" i="16"/>
  <c r="S47" i="16"/>
  <c r="R47" i="16"/>
  <c r="AQ47" i="16" s="1"/>
  <c r="C47" i="16"/>
  <c r="D47" i="16" s="1"/>
  <c r="BS46" i="16"/>
  <c r="BR46" i="16"/>
  <c r="BQ46" i="16"/>
  <c r="BI46" i="16"/>
  <c r="BH46" i="16"/>
  <c r="BG46" i="16"/>
  <c r="BF46" i="16"/>
  <c r="BE46" i="16"/>
  <c r="BD46" i="16"/>
  <c r="AR46" i="16" s="1"/>
  <c r="BC46" i="16"/>
  <c r="BB46" i="16"/>
  <c r="AN46" i="16"/>
  <c r="AW46" i="16" s="1"/>
  <c r="AM46" i="16"/>
  <c r="Z46" i="16"/>
  <c r="Y46" i="16"/>
  <c r="X46" i="16"/>
  <c r="U46" i="16"/>
  <c r="S46" i="16"/>
  <c r="R46" i="16"/>
  <c r="AQ46" i="16" s="1"/>
  <c r="C46" i="16"/>
  <c r="D46" i="16" s="1"/>
  <c r="BL46" i="16" s="1"/>
  <c r="BS45" i="16"/>
  <c r="BR45" i="16"/>
  <c r="BI45" i="16"/>
  <c r="BH45" i="16"/>
  <c r="BG45" i="16"/>
  <c r="BF45" i="16"/>
  <c r="BE45" i="16"/>
  <c r="BD45" i="16"/>
  <c r="AR45" i="16" s="1"/>
  <c r="BC45" i="16"/>
  <c r="BB45" i="16"/>
  <c r="AN45" i="16"/>
  <c r="AV45" i="16" s="1"/>
  <c r="AM45" i="16"/>
  <c r="Z45" i="16"/>
  <c r="Y45" i="16"/>
  <c r="X45" i="16"/>
  <c r="S45" i="16"/>
  <c r="R45" i="16"/>
  <c r="C45" i="16"/>
  <c r="D45" i="16" s="1"/>
  <c r="BL45" i="16" s="1"/>
  <c r="BS44" i="16"/>
  <c r="BR44" i="16"/>
  <c r="BI44" i="16"/>
  <c r="BH44" i="16"/>
  <c r="BG44" i="16"/>
  <c r="BF44" i="16"/>
  <c r="BJ44" i="16" s="1"/>
  <c r="AS44" i="16" s="1"/>
  <c r="BE44" i="16"/>
  <c r="BD44" i="16"/>
  <c r="AR44" i="16" s="1"/>
  <c r="BC44" i="16"/>
  <c r="BB44" i="16"/>
  <c r="AN44" i="16"/>
  <c r="AM44" i="16"/>
  <c r="Z44" i="16"/>
  <c r="Y44" i="16"/>
  <c r="V44" i="16"/>
  <c r="S44" i="16"/>
  <c r="R44" i="16"/>
  <c r="AQ44" i="16" s="1"/>
  <c r="C44" i="16"/>
  <c r="D44" i="16" s="1"/>
  <c r="BL44" i="16" s="1"/>
  <c r="BS43" i="16"/>
  <c r="BR43" i="16"/>
  <c r="BI43" i="16"/>
  <c r="BH43" i="16"/>
  <c r="BG43" i="16"/>
  <c r="BF43" i="16"/>
  <c r="BE43" i="16"/>
  <c r="BJ43" i="16" s="1"/>
  <c r="AS43" i="16" s="1"/>
  <c r="BD43" i="16"/>
  <c r="AR43" i="16" s="1"/>
  <c r="BC43" i="16"/>
  <c r="BB43" i="16"/>
  <c r="AN43" i="16"/>
  <c r="AM43" i="16"/>
  <c r="AV43" i="16" s="1"/>
  <c r="Z43" i="16"/>
  <c r="Y43" i="16"/>
  <c r="V43" i="16"/>
  <c r="AC43" i="16" s="1"/>
  <c r="S43" i="16"/>
  <c r="R43" i="16"/>
  <c r="X43" i="16" s="1"/>
  <c r="C43" i="16"/>
  <c r="D43" i="16" s="1"/>
  <c r="BS42" i="16"/>
  <c r="BR42" i="16"/>
  <c r="BI42" i="16"/>
  <c r="BH42" i="16"/>
  <c r="BG42" i="16"/>
  <c r="BF42" i="16"/>
  <c r="BE42" i="16"/>
  <c r="BD42" i="16"/>
  <c r="AR42" i="16" s="1"/>
  <c r="BC42" i="16"/>
  <c r="BB42" i="16"/>
  <c r="AP42" i="16"/>
  <c r="AO42" i="16"/>
  <c r="AN42" i="16"/>
  <c r="AM42" i="16"/>
  <c r="AW42" i="16" s="1"/>
  <c r="Z42" i="16"/>
  <c r="Y42" i="16"/>
  <c r="V42" i="16"/>
  <c r="AC42" i="16" s="1"/>
  <c r="U42" i="16"/>
  <c r="S42" i="16"/>
  <c r="R42" i="16"/>
  <c r="AQ42" i="16" s="1"/>
  <c r="C42" i="16"/>
  <c r="D42" i="16" s="1"/>
  <c r="BL42" i="16" s="1"/>
  <c r="BS41" i="16"/>
  <c r="BR41" i="16"/>
  <c r="BI41" i="16"/>
  <c r="BH41" i="16"/>
  <c r="BG41" i="16"/>
  <c r="BF41" i="16"/>
  <c r="BE41" i="16"/>
  <c r="BD41" i="16"/>
  <c r="AR41" i="16" s="1"/>
  <c r="BC41" i="16"/>
  <c r="BB41" i="16"/>
  <c r="AN41" i="16"/>
  <c r="AV41" i="16" s="1"/>
  <c r="AM41" i="16"/>
  <c r="Z41" i="16"/>
  <c r="Y41" i="16"/>
  <c r="S41" i="16"/>
  <c r="R41" i="16"/>
  <c r="C41" i="16"/>
  <c r="D41" i="16" s="1"/>
  <c r="BL41" i="16" s="1"/>
  <c r="BS40" i="16"/>
  <c r="BR40" i="16"/>
  <c r="BI40" i="16"/>
  <c r="BH40" i="16"/>
  <c r="BG40" i="16"/>
  <c r="BF40" i="16"/>
  <c r="BE40" i="16"/>
  <c r="BD40" i="16"/>
  <c r="AR40" i="16" s="1"/>
  <c r="BC40" i="16"/>
  <c r="BB40" i="16"/>
  <c r="AW40" i="16"/>
  <c r="AN40" i="16"/>
  <c r="AM40" i="16"/>
  <c r="Z40" i="16"/>
  <c r="Y40" i="16"/>
  <c r="S40" i="16"/>
  <c r="R40" i="16"/>
  <c r="AQ40" i="16" s="1"/>
  <c r="C40" i="16"/>
  <c r="D40" i="16" s="1"/>
  <c r="BL40" i="16" s="1"/>
  <c r="BS39" i="16"/>
  <c r="BR39" i="16"/>
  <c r="BI39" i="16"/>
  <c r="BH39" i="16"/>
  <c r="BG39" i="16"/>
  <c r="BF39" i="16"/>
  <c r="BE39" i="16"/>
  <c r="BD39" i="16"/>
  <c r="AR39" i="16" s="1"/>
  <c r="BC39" i="16"/>
  <c r="BB39" i="16"/>
  <c r="AQ39" i="16"/>
  <c r="AN39" i="16"/>
  <c r="AV39" i="16" s="1"/>
  <c r="AM39" i="16"/>
  <c r="AW39" i="16" s="1"/>
  <c r="Z39" i="16"/>
  <c r="Y39" i="16"/>
  <c r="V39" i="16"/>
  <c r="AC39" i="16" s="1"/>
  <c r="S39" i="16"/>
  <c r="R39" i="16"/>
  <c r="AP39" i="16" s="1"/>
  <c r="C39" i="16"/>
  <c r="D39" i="16" s="1"/>
  <c r="BS38" i="16"/>
  <c r="BR38" i="16"/>
  <c r="BI38" i="16"/>
  <c r="BH38" i="16"/>
  <c r="BG38" i="16"/>
  <c r="BF38" i="16"/>
  <c r="BE38" i="16"/>
  <c r="BD38" i="16"/>
  <c r="AR38" i="16" s="1"/>
  <c r="BC38" i="16"/>
  <c r="BB38" i="16"/>
  <c r="AN38" i="16"/>
  <c r="AV38" i="16" s="1"/>
  <c r="AM38" i="16"/>
  <c r="Z38" i="16"/>
  <c r="Y38" i="16"/>
  <c r="S38" i="16"/>
  <c r="R38" i="16"/>
  <c r="AO38" i="16" s="1"/>
  <c r="C38" i="16"/>
  <c r="D38" i="16" s="1"/>
  <c r="BL38" i="16" s="1"/>
  <c r="BS37" i="16"/>
  <c r="BR37" i="16"/>
  <c r="BI37" i="16"/>
  <c r="BH37" i="16"/>
  <c r="BG37" i="16"/>
  <c r="BF37" i="16"/>
  <c r="BE37" i="16"/>
  <c r="BD37" i="16"/>
  <c r="AR37" i="16" s="1"/>
  <c r="BC37" i="16"/>
  <c r="BB37" i="16"/>
  <c r="AQ37" i="16"/>
  <c r="AN37" i="16"/>
  <c r="AM37" i="16"/>
  <c r="AW37" i="16" s="1"/>
  <c r="Z37" i="16"/>
  <c r="Y37" i="16"/>
  <c r="S37" i="16"/>
  <c r="R37" i="16"/>
  <c r="X37" i="16" s="1"/>
  <c r="C37" i="16"/>
  <c r="D37" i="16" s="1"/>
  <c r="BL37" i="16" s="1"/>
  <c r="BS36" i="16"/>
  <c r="BR36" i="16"/>
  <c r="BI36" i="16"/>
  <c r="BH36" i="16"/>
  <c r="BG36" i="16"/>
  <c r="BF36" i="16"/>
  <c r="BE36" i="16"/>
  <c r="BD36" i="16"/>
  <c r="AR36" i="16" s="1"/>
  <c r="BC36" i="16"/>
  <c r="BB36" i="16"/>
  <c r="AP36" i="16"/>
  <c r="AO36" i="16"/>
  <c r="AN36" i="16"/>
  <c r="AM36" i="16"/>
  <c r="Z36" i="16"/>
  <c r="Y36" i="16"/>
  <c r="V36" i="16"/>
  <c r="AC36" i="16" s="1"/>
  <c r="U36" i="16"/>
  <c r="S36" i="16"/>
  <c r="R36" i="16"/>
  <c r="X36" i="16" s="1"/>
  <c r="C36" i="16"/>
  <c r="D36" i="16" s="1"/>
  <c r="BS35" i="16"/>
  <c r="BR35" i="16"/>
  <c r="BI35" i="16"/>
  <c r="BH35" i="16"/>
  <c r="BG35" i="16"/>
  <c r="BF35" i="16"/>
  <c r="BE35" i="16"/>
  <c r="BJ35" i="16" s="1"/>
  <c r="AS35" i="16" s="1"/>
  <c r="BD35" i="16"/>
  <c r="AR35" i="16" s="1"/>
  <c r="BC35" i="16"/>
  <c r="BB35" i="16"/>
  <c r="AN35" i="16"/>
  <c r="AM35" i="16"/>
  <c r="AV35" i="16" s="1"/>
  <c r="Z35" i="16"/>
  <c r="Y35" i="16"/>
  <c r="S35" i="16"/>
  <c r="R35" i="16"/>
  <c r="AQ35" i="16" s="1"/>
  <c r="C35" i="16"/>
  <c r="D35" i="16" s="1"/>
  <c r="BL35" i="16" s="1"/>
  <c r="BS34" i="16"/>
  <c r="BR34" i="16"/>
  <c r="BI34" i="16"/>
  <c r="BH34" i="16"/>
  <c r="BG34" i="16"/>
  <c r="BF34" i="16"/>
  <c r="BE34" i="16"/>
  <c r="BD34" i="16"/>
  <c r="AR34" i="16" s="1"/>
  <c r="BC34" i="16"/>
  <c r="BB34" i="16"/>
  <c r="AQ34" i="16"/>
  <c r="AN34" i="16"/>
  <c r="AM34" i="16"/>
  <c r="AW34" i="16" s="1"/>
  <c r="Z34" i="16"/>
  <c r="Y34" i="16"/>
  <c r="S34" i="16"/>
  <c r="R34" i="16"/>
  <c r="AP34" i="16" s="1"/>
  <c r="C34" i="16"/>
  <c r="D34" i="16" s="1"/>
  <c r="BL34" i="16" s="1"/>
  <c r="BS33" i="16"/>
  <c r="BR33" i="16"/>
  <c r="BI33" i="16"/>
  <c r="BH33" i="16"/>
  <c r="BG33" i="16"/>
  <c r="BF33" i="16"/>
  <c r="BE33" i="16"/>
  <c r="BD33" i="16"/>
  <c r="AR33" i="16" s="1"/>
  <c r="BC33" i="16"/>
  <c r="BB33" i="16"/>
  <c r="AW33" i="16"/>
  <c r="AN33" i="16"/>
  <c r="AM33" i="16"/>
  <c r="Z33" i="16"/>
  <c r="Y33" i="16"/>
  <c r="S33" i="16"/>
  <c r="R33" i="16"/>
  <c r="AP33" i="16" s="1"/>
  <c r="D33" i="16"/>
  <c r="BL33" i="16" s="1"/>
  <c r="C33" i="16"/>
  <c r="BS32" i="16"/>
  <c r="BR32" i="16"/>
  <c r="BI32" i="16"/>
  <c r="BH32" i="16"/>
  <c r="BG32" i="16"/>
  <c r="BF32" i="16"/>
  <c r="BE32" i="16"/>
  <c r="BD32" i="16"/>
  <c r="AR32" i="16" s="1"/>
  <c r="BC32" i="16"/>
  <c r="BB32" i="16"/>
  <c r="AW32" i="16"/>
  <c r="AN32" i="16"/>
  <c r="AM32" i="16"/>
  <c r="Z32" i="16"/>
  <c r="Y32" i="16"/>
  <c r="S32" i="16"/>
  <c r="R32" i="16"/>
  <c r="AP32" i="16" s="1"/>
  <c r="C32" i="16"/>
  <c r="D32" i="16" s="1"/>
  <c r="BL32" i="16" s="1"/>
  <c r="BS31" i="16"/>
  <c r="BR31" i="16"/>
  <c r="BI31" i="16"/>
  <c r="BH31" i="16"/>
  <c r="BG31" i="16"/>
  <c r="BF31" i="16"/>
  <c r="BE31" i="16"/>
  <c r="BD31" i="16"/>
  <c r="AR31" i="16" s="1"/>
  <c r="BC31" i="16"/>
  <c r="BB31" i="16"/>
  <c r="AN31" i="16"/>
  <c r="AM31" i="16"/>
  <c r="Z31" i="16"/>
  <c r="Y31" i="16"/>
  <c r="S31" i="16"/>
  <c r="R31" i="16"/>
  <c r="C31" i="16"/>
  <c r="D31" i="16" s="1"/>
  <c r="BS30" i="16"/>
  <c r="BR30" i="16"/>
  <c r="BI30" i="16"/>
  <c r="BH30" i="16"/>
  <c r="BG30" i="16"/>
  <c r="BF30" i="16"/>
  <c r="BE30" i="16"/>
  <c r="BD30" i="16"/>
  <c r="AR30" i="16" s="1"/>
  <c r="BC30" i="16"/>
  <c r="BB30" i="16"/>
  <c r="AN30" i="16"/>
  <c r="AM30" i="16"/>
  <c r="Z30" i="16"/>
  <c r="Y30" i="16"/>
  <c r="S30" i="16"/>
  <c r="R30" i="16"/>
  <c r="C30" i="16"/>
  <c r="D30" i="16" s="1"/>
  <c r="BS29" i="16"/>
  <c r="BR29" i="16"/>
  <c r="BI29" i="16"/>
  <c r="BH29" i="16"/>
  <c r="BG29" i="16"/>
  <c r="BF29" i="16"/>
  <c r="BE29" i="16"/>
  <c r="BD29" i="16"/>
  <c r="AR29" i="16" s="1"/>
  <c r="BC29" i="16"/>
  <c r="BB29" i="16"/>
  <c r="AN29" i="16"/>
  <c r="AM29" i="16"/>
  <c r="Z29" i="16"/>
  <c r="Y29" i="16"/>
  <c r="S29" i="16"/>
  <c r="R29" i="16"/>
  <c r="AP29" i="16" s="1"/>
  <c r="C29" i="16"/>
  <c r="D29" i="16" s="1"/>
  <c r="BQ29" i="16" s="1"/>
  <c r="BS28" i="16"/>
  <c r="BR28" i="16"/>
  <c r="BI28" i="16"/>
  <c r="BH28" i="16"/>
  <c r="BG28" i="16"/>
  <c r="BF28" i="16"/>
  <c r="BE28" i="16"/>
  <c r="BD28" i="16"/>
  <c r="AR28" i="16" s="1"/>
  <c r="BC28" i="16"/>
  <c r="BB28" i="16"/>
  <c r="AN28" i="16"/>
  <c r="AM28" i="16"/>
  <c r="Z28" i="16"/>
  <c r="Y28" i="16"/>
  <c r="S28" i="16"/>
  <c r="R28" i="16"/>
  <c r="C28" i="16"/>
  <c r="D28" i="16" s="1"/>
  <c r="BS27" i="16"/>
  <c r="BR27" i="16"/>
  <c r="BI27" i="16"/>
  <c r="BH27" i="16"/>
  <c r="BG27" i="16"/>
  <c r="BF27" i="16"/>
  <c r="BE27" i="16"/>
  <c r="BD27" i="16"/>
  <c r="AR27" i="16" s="1"/>
  <c r="BC27" i="16"/>
  <c r="BB27" i="16"/>
  <c r="AN27" i="16"/>
  <c r="AM27" i="16"/>
  <c r="Z27" i="16"/>
  <c r="Y27" i="16"/>
  <c r="S27" i="16"/>
  <c r="R27" i="16"/>
  <c r="C27" i="16"/>
  <c r="D27" i="16" s="1"/>
  <c r="BS26" i="16"/>
  <c r="BR26" i="16"/>
  <c r="BI26" i="16"/>
  <c r="BH26" i="16"/>
  <c r="BG26" i="16"/>
  <c r="BF26" i="16"/>
  <c r="BE26" i="16"/>
  <c r="BD26" i="16"/>
  <c r="AR26" i="16" s="1"/>
  <c r="BC26" i="16"/>
  <c r="BB26" i="16"/>
  <c r="AN26" i="16"/>
  <c r="AM26" i="16"/>
  <c r="Z26" i="16"/>
  <c r="Y26" i="16"/>
  <c r="S26" i="16"/>
  <c r="R26" i="16"/>
  <c r="D26" i="16"/>
  <c r="C26" i="16"/>
  <c r="BS25" i="16"/>
  <c r="BR25" i="16"/>
  <c r="BI25" i="16"/>
  <c r="BH25" i="16"/>
  <c r="BG25" i="16"/>
  <c r="BF25" i="16"/>
  <c r="BE25" i="16"/>
  <c r="BD25" i="16"/>
  <c r="AR25" i="16" s="1"/>
  <c r="BC25" i="16"/>
  <c r="BB25" i="16"/>
  <c r="AN25" i="16"/>
  <c r="AM25" i="16"/>
  <c r="Z25" i="16"/>
  <c r="Y25" i="16"/>
  <c r="S25" i="16"/>
  <c r="R25" i="16"/>
  <c r="C25" i="16"/>
  <c r="D25" i="16" s="1"/>
  <c r="BS24" i="16"/>
  <c r="BR24" i="16"/>
  <c r="BI24" i="16"/>
  <c r="BH24" i="16"/>
  <c r="BG24" i="16"/>
  <c r="BF24" i="16"/>
  <c r="BE24" i="16"/>
  <c r="BD24" i="16"/>
  <c r="AR24" i="16" s="1"/>
  <c r="BC24" i="16"/>
  <c r="BB24" i="16"/>
  <c r="AO24" i="16"/>
  <c r="AN24" i="16"/>
  <c r="AM24" i="16"/>
  <c r="Z24" i="16"/>
  <c r="Y24" i="16"/>
  <c r="S24" i="16"/>
  <c r="R24" i="16"/>
  <c r="C24" i="16"/>
  <c r="D24" i="16" s="1"/>
  <c r="BQ24" i="16" s="1"/>
  <c r="BS23" i="16"/>
  <c r="BR23" i="16"/>
  <c r="BI23" i="16"/>
  <c r="BH23" i="16"/>
  <c r="BG23" i="16"/>
  <c r="BF23" i="16"/>
  <c r="BE23" i="16"/>
  <c r="BD23" i="16"/>
  <c r="AR23" i="16" s="1"/>
  <c r="BC23" i="16"/>
  <c r="BB23" i="16"/>
  <c r="AN23" i="16"/>
  <c r="AM23" i="16"/>
  <c r="AV23" i="16" s="1"/>
  <c r="Z23" i="16"/>
  <c r="Y23" i="16"/>
  <c r="S23" i="16"/>
  <c r="R23" i="16"/>
  <c r="C23" i="16"/>
  <c r="D23" i="16" s="1"/>
  <c r="BS22" i="16"/>
  <c r="BR22" i="16"/>
  <c r="BI22" i="16"/>
  <c r="BH22" i="16"/>
  <c r="BG22" i="16"/>
  <c r="BF22" i="16"/>
  <c r="BE22" i="16"/>
  <c r="BD22" i="16"/>
  <c r="AR22" i="16" s="1"/>
  <c r="BC22" i="16"/>
  <c r="BB22" i="16"/>
  <c r="AN22" i="16"/>
  <c r="AM22" i="16"/>
  <c r="Z22" i="16"/>
  <c r="Y22" i="16"/>
  <c r="S22" i="16"/>
  <c r="R22" i="16"/>
  <c r="AQ22" i="16" s="1"/>
  <c r="D22" i="16"/>
  <c r="C22" i="16"/>
  <c r="BS21" i="16"/>
  <c r="BR21" i="16"/>
  <c r="BI21" i="16"/>
  <c r="BH21" i="16"/>
  <c r="BG21" i="16"/>
  <c r="BF21" i="16"/>
  <c r="BE21" i="16"/>
  <c r="BD21" i="16"/>
  <c r="AR21" i="16" s="1"/>
  <c r="BC21" i="16"/>
  <c r="BB21" i="16"/>
  <c r="AN21" i="16"/>
  <c r="AM21" i="16"/>
  <c r="Z21" i="16"/>
  <c r="Y21" i="16"/>
  <c r="S21" i="16"/>
  <c r="R21" i="16"/>
  <c r="D21" i="16"/>
  <c r="C21" i="16"/>
  <c r="BS20" i="16"/>
  <c r="BR20" i="16"/>
  <c r="BI20" i="16"/>
  <c r="BH20" i="16"/>
  <c r="BG20" i="16"/>
  <c r="BF20" i="16"/>
  <c r="BE20" i="16"/>
  <c r="BD20" i="16"/>
  <c r="AR20" i="16" s="1"/>
  <c r="BC20" i="16"/>
  <c r="BB20" i="16"/>
  <c r="AN20" i="16"/>
  <c r="AM20" i="16"/>
  <c r="Z20" i="16"/>
  <c r="Y20" i="16"/>
  <c r="S20" i="16"/>
  <c r="R20" i="16"/>
  <c r="C20" i="16"/>
  <c r="D20" i="16" s="1"/>
  <c r="BS19" i="16"/>
  <c r="BR19" i="16"/>
  <c r="BI19" i="16"/>
  <c r="BH19" i="16"/>
  <c r="BG19" i="16"/>
  <c r="BF19" i="16"/>
  <c r="BE19" i="16"/>
  <c r="BD19" i="16"/>
  <c r="AR19" i="16" s="1"/>
  <c r="BC19" i="16"/>
  <c r="BB19" i="16"/>
  <c r="AN19" i="16"/>
  <c r="AM19" i="16"/>
  <c r="Z19" i="16"/>
  <c r="Y19" i="16"/>
  <c r="S19" i="16"/>
  <c r="R19" i="16"/>
  <c r="C19" i="16"/>
  <c r="D19" i="16" s="1"/>
  <c r="BS18" i="16"/>
  <c r="BR18" i="16"/>
  <c r="BI18" i="16"/>
  <c r="BH18" i="16"/>
  <c r="BG18" i="16"/>
  <c r="BF18" i="16"/>
  <c r="BE18" i="16"/>
  <c r="BD18" i="16"/>
  <c r="AR18" i="16" s="1"/>
  <c r="BC18" i="16"/>
  <c r="BB18" i="16"/>
  <c r="AN18" i="16"/>
  <c r="AM18" i="16"/>
  <c r="AW18" i="16" s="1"/>
  <c r="Z18" i="16"/>
  <c r="Y18" i="16"/>
  <c r="S18" i="16"/>
  <c r="R18" i="16"/>
  <c r="C18" i="16"/>
  <c r="D18" i="16" s="1"/>
  <c r="BL18" i="16" s="1"/>
  <c r="BS17" i="16"/>
  <c r="BR17" i="16"/>
  <c r="BI17" i="16"/>
  <c r="BH17" i="16"/>
  <c r="BG17" i="16"/>
  <c r="BF17" i="16"/>
  <c r="BE17" i="16"/>
  <c r="BD17" i="16"/>
  <c r="AR17" i="16" s="1"/>
  <c r="BC17" i="16"/>
  <c r="BB17" i="16"/>
  <c r="AN17" i="16"/>
  <c r="AM17" i="16"/>
  <c r="Z17" i="16"/>
  <c r="Y17" i="16"/>
  <c r="S17" i="16"/>
  <c r="R17" i="16"/>
  <c r="AO17" i="16" s="1"/>
  <c r="D17" i="16"/>
  <c r="BL17" i="16" s="1"/>
  <c r="C17" i="16"/>
  <c r="BS16" i="16"/>
  <c r="BR16" i="16"/>
  <c r="BO16" i="16"/>
  <c r="BI16" i="16"/>
  <c r="BH16" i="16"/>
  <c r="BG16" i="16"/>
  <c r="BF16" i="16"/>
  <c r="BE16" i="16"/>
  <c r="BD16" i="16"/>
  <c r="AR16" i="16" s="1"/>
  <c r="BC16" i="16"/>
  <c r="BB16" i="16"/>
  <c r="AN16" i="16"/>
  <c r="AM16" i="16"/>
  <c r="AW16" i="16" s="1"/>
  <c r="Z16" i="16"/>
  <c r="Z69" i="16" s="1"/>
  <c r="Y16" i="16"/>
  <c r="S16" i="16"/>
  <c r="R16" i="16"/>
  <c r="AP16" i="16" s="1"/>
  <c r="C16" i="16"/>
  <c r="D16" i="16" s="1"/>
  <c r="BL16" i="16" s="1"/>
  <c r="BM16" i="16" s="1"/>
  <c r="G14" i="16"/>
  <c r="AB10" i="16"/>
  <c r="AE10" i="16" s="1"/>
  <c r="X6" i="16"/>
  <c r="AI13" i="16" s="1"/>
  <c r="AH16" i="18" l="1"/>
  <c r="BP17" i="18"/>
  <c r="V17" i="18" s="1"/>
  <c r="X17" i="18"/>
  <c r="BN18" i="18"/>
  <c r="AT18" i="18" s="1"/>
  <c r="W17" i="18"/>
  <c r="AU17" i="18"/>
  <c r="BO18" i="18"/>
  <c r="BQ19" i="16"/>
  <c r="BQ64" i="16"/>
  <c r="BL64" i="16"/>
  <c r="BK64" i="16" s="1"/>
  <c r="BQ43" i="16"/>
  <c r="BL43" i="16"/>
  <c r="BK43" i="16" s="1"/>
  <c r="BQ61" i="16"/>
  <c r="BL61" i="16"/>
  <c r="BQ36" i="16"/>
  <c r="BL36" i="16"/>
  <c r="BQ47" i="16"/>
  <c r="BL47" i="16"/>
  <c r="BQ52" i="16"/>
  <c r="BL52" i="16"/>
  <c r="BQ53" i="16"/>
  <c r="BL53" i="16"/>
  <c r="BQ55" i="16"/>
  <c r="BL55" i="16"/>
  <c r="BK55" i="16" s="1"/>
  <c r="BQ58" i="16"/>
  <c r="BL58" i="16"/>
  <c r="BQ63" i="16"/>
  <c r="BL63" i="16"/>
  <c r="BK63" i="16" s="1"/>
  <c r="BQ39" i="16"/>
  <c r="BL39" i="16"/>
  <c r="AV20" i="16"/>
  <c r="V32" i="16"/>
  <c r="AC32" i="16" s="1"/>
  <c r="AV27" i="16"/>
  <c r="AV28" i="16"/>
  <c r="BL23" i="16"/>
  <c r="AQ19" i="16"/>
  <c r="BL19" i="16"/>
  <c r="BM19" i="16" s="1"/>
  <c r="AP28" i="16"/>
  <c r="AP20" i="16"/>
  <c r="BJ16" i="16"/>
  <c r="AS16" i="16" s="1"/>
  <c r="BJ20" i="16"/>
  <c r="AS20" i="16" s="1"/>
  <c r="AP24" i="16"/>
  <c r="BL24" i="16"/>
  <c r="AO29" i="16"/>
  <c r="BL29" i="16"/>
  <c r="AQ17" i="16"/>
  <c r="AQ27" i="16"/>
  <c r="BJ21" i="16"/>
  <c r="AS21" i="16" s="1"/>
  <c r="BQ22" i="16"/>
  <c r="AP25" i="16"/>
  <c r="AW25" i="16" s="1"/>
  <c r="BJ33" i="16"/>
  <c r="AS33" i="16" s="1"/>
  <c r="AP22" i="16"/>
  <c r="BL22" i="16"/>
  <c r="AO23" i="16"/>
  <c r="AQ31" i="16"/>
  <c r="BQ23" i="16"/>
  <c r="AO28" i="16"/>
  <c r="AW24" i="16"/>
  <c r="AO49" i="16"/>
  <c r="BQ21" i="16"/>
  <c r="BL21" i="16" s="1"/>
  <c r="BQ42" i="16"/>
  <c r="BK42" i="16" s="1"/>
  <c r="AO46" i="16"/>
  <c r="BJ62" i="16"/>
  <c r="AS62" i="16" s="1"/>
  <c r="AW64" i="16"/>
  <c r="BJ64" i="16"/>
  <c r="AS64" i="16" s="1"/>
  <c r="X66" i="16"/>
  <c r="AD66" i="16" s="1"/>
  <c r="AV67" i="16"/>
  <c r="AX67" i="16" s="1"/>
  <c r="AV61" i="16"/>
  <c r="AV19" i="16"/>
  <c r="BJ19" i="16"/>
  <c r="AS19" i="16" s="1"/>
  <c r="AO25" i="16"/>
  <c r="BM18" i="16"/>
  <c r="AV18" i="16"/>
  <c r="AV24" i="16"/>
  <c r="BJ26" i="16"/>
  <c r="AS26" i="16" s="1"/>
  <c r="BJ28" i="16"/>
  <c r="AS28" i="16" s="1"/>
  <c r="X32" i="16"/>
  <c r="AD32" i="16" s="1"/>
  <c r="BQ35" i="16"/>
  <c r="BK35" i="16" s="1"/>
  <c r="AV37" i="16"/>
  <c r="X38" i="16"/>
  <c r="AD38" i="16" s="1"/>
  <c r="X39" i="16"/>
  <c r="AD39" i="16" s="1"/>
  <c r="U40" i="16"/>
  <c r="AB40" i="16" s="1"/>
  <c r="BJ41" i="16"/>
  <c r="AS41" i="16" s="1"/>
  <c r="V47" i="16"/>
  <c r="AC47" i="16" s="1"/>
  <c r="BQ49" i="16"/>
  <c r="AO50" i="16"/>
  <c r="BJ53" i="16"/>
  <c r="AS53" i="16" s="1"/>
  <c r="AW54" i="16"/>
  <c r="V56" i="16"/>
  <c r="AC56" i="16" s="1"/>
  <c r="U64" i="16"/>
  <c r="AI64" i="16" s="1"/>
  <c r="BQ25" i="16"/>
  <c r="BL25" i="16" s="1"/>
  <c r="BJ49" i="16"/>
  <c r="AS49" i="16" s="1"/>
  <c r="AV16" i="16"/>
  <c r="AW17" i="16"/>
  <c r="BJ17" i="16"/>
  <c r="AS17" i="16" s="1"/>
  <c r="BQ28" i="16"/>
  <c r="BL28" i="16" s="1"/>
  <c r="BJ29" i="16"/>
  <c r="AS29" i="16" s="1"/>
  <c r="BJ30" i="16"/>
  <c r="AS30" i="16" s="1"/>
  <c r="BQ32" i="16"/>
  <c r="AV32" i="16"/>
  <c r="AX32" i="16" s="1"/>
  <c r="BJ32" i="16"/>
  <c r="AS32" i="16" s="1"/>
  <c r="AV33" i="16"/>
  <c r="U35" i="16"/>
  <c r="AO35" i="16"/>
  <c r="AW36" i="16"/>
  <c r="AW38" i="16"/>
  <c r="AV40" i="16"/>
  <c r="AY40" i="16" s="1"/>
  <c r="BJ40" i="16"/>
  <c r="AS40" i="16" s="1"/>
  <c r="X42" i="16"/>
  <c r="AD42" i="16" s="1"/>
  <c r="AP44" i="16"/>
  <c r="BQ45" i="16"/>
  <c r="AV48" i="16"/>
  <c r="AX48" i="16" s="1"/>
  <c r="U49" i="16"/>
  <c r="V53" i="16"/>
  <c r="AC53" i="16" s="1"/>
  <c r="AW57" i="16"/>
  <c r="AP58" i="16"/>
  <c r="AO61" i="16"/>
  <c r="AV62" i="16"/>
  <c r="BQ66" i="16"/>
  <c r="AW35" i="16"/>
  <c r="AO16" i="16"/>
  <c r="AO20" i="16"/>
  <c r="BJ25" i="16"/>
  <c r="AS25" i="16" s="1"/>
  <c r="AO27" i="16"/>
  <c r="BJ27" i="16"/>
  <c r="AS27" i="16" s="1"/>
  <c r="V35" i="16"/>
  <c r="AC35" i="16" s="1"/>
  <c r="AP35" i="16"/>
  <c r="V37" i="16"/>
  <c r="AC37" i="16" s="1"/>
  <c r="AV42" i="16"/>
  <c r="AY42" i="16" s="1"/>
  <c r="AO43" i="16"/>
  <c r="BK52" i="16"/>
  <c r="AW53" i="16"/>
  <c r="U54" i="16"/>
  <c r="V59" i="16"/>
  <c r="AC59" i="16" s="1"/>
  <c r="U61" i="16"/>
  <c r="AP61" i="16"/>
  <c r="AP66" i="16"/>
  <c r="AW28" i="16"/>
  <c r="AY28" i="16" s="1"/>
  <c r="BJ34" i="16"/>
  <c r="AS34" i="16" s="1"/>
  <c r="BJ18" i="16"/>
  <c r="AS18" i="16" s="1"/>
  <c r="AP17" i="16"/>
  <c r="BQ20" i="16"/>
  <c r="BL20" i="16" s="1"/>
  <c r="AV25" i="16"/>
  <c r="BQ27" i="16"/>
  <c r="BL27" i="16" s="1"/>
  <c r="BK27" i="16" s="1"/>
  <c r="U27" i="16" s="1"/>
  <c r="AB27" i="16" s="1"/>
  <c r="AP27" i="16"/>
  <c r="AO32" i="16"/>
  <c r="BQ33" i="16"/>
  <c r="BK33" i="16" s="1"/>
  <c r="U33" i="16" s="1"/>
  <c r="AB33" i="16" s="1"/>
  <c r="AO33" i="16"/>
  <c r="X35" i="16"/>
  <c r="AD35" i="16" s="1"/>
  <c r="BJ37" i="16"/>
  <c r="AS37" i="16" s="1"/>
  <c r="BJ38" i="16"/>
  <c r="AS38" i="16" s="1"/>
  <c r="AO39" i="16"/>
  <c r="BJ39" i="16"/>
  <c r="AS39" i="16" s="1"/>
  <c r="AO40" i="16"/>
  <c r="AP43" i="16"/>
  <c r="AV47" i="16"/>
  <c r="BK53" i="16"/>
  <c r="BJ55" i="16"/>
  <c r="AS55" i="16" s="1"/>
  <c r="BQ56" i="16"/>
  <c r="AV57" i="16"/>
  <c r="V58" i="16"/>
  <c r="AC58" i="16" s="1"/>
  <c r="V61" i="16"/>
  <c r="AI61" i="16" s="1"/>
  <c r="AQ61" i="16"/>
  <c r="AW63" i="16"/>
  <c r="AQ66" i="16"/>
  <c r="U32" i="16"/>
  <c r="U39" i="16"/>
  <c r="AB39" i="16" s="1"/>
  <c r="U43" i="16"/>
  <c r="AB43" i="16" s="1"/>
  <c r="AW43" i="16"/>
  <c r="AX43" i="16" s="1"/>
  <c r="BJ45" i="16"/>
  <c r="AS45" i="16" s="1"/>
  <c r="BJ47" i="16"/>
  <c r="AS47" i="16" s="1"/>
  <c r="BQ50" i="16"/>
  <c r="AV50" i="16"/>
  <c r="AW61" i="16"/>
  <c r="V66" i="16"/>
  <c r="AC66" i="16" s="1"/>
  <c r="AY16" i="16"/>
  <c r="AX16" i="16"/>
  <c r="AI36" i="16"/>
  <c r="AY18" i="16"/>
  <c r="AX18" i="16"/>
  <c r="AF67" i="16"/>
  <c r="AE62" i="16"/>
  <c r="AF68" i="16"/>
  <c r="AB64" i="16"/>
  <c r="AE63" i="16"/>
  <c r="AF60" i="16"/>
  <c r="AD58" i="16"/>
  <c r="AB56" i="16"/>
  <c r="AE55" i="16"/>
  <c r="AF52" i="16"/>
  <c r="AE68" i="16"/>
  <c r="AF65" i="16"/>
  <c r="AD63" i="16"/>
  <c r="AB61" i="16"/>
  <c r="AE60" i="16"/>
  <c r="AF57" i="16"/>
  <c r="AD55" i="16"/>
  <c r="AB53" i="16"/>
  <c r="AE52" i="16"/>
  <c r="AF49" i="16"/>
  <c r="AE65" i="16"/>
  <c r="AF62" i="16"/>
  <c r="AE57" i="16"/>
  <c r="AF54" i="16"/>
  <c r="AB50" i="16"/>
  <c r="AE49" i="16"/>
  <c r="AF66" i="16"/>
  <c r="AF58" i="16"/>
  <c r="AD53" i="16"/>
  <c r="AE50" i="16"/>
  <c r="AD47" i="16"/>
  <c r="AE66" i="16"/>
  <c r="AE58" i="16"/>
  <c r="AF51" i="16"/>
  <c r="AD50" i="16"/>
  <c r="AF46" i="16"/>
  <c r="AB42" i="16"/>
  <c r="AE41" i="16"/>
  <c r="AF38" i="16"/>
  <c r="AF61" i="16"/>
  <c r="AE51" i="16"/>
  <c r="AD49" i="16"/>
  <c r="AB47" i="16"/>
  <c r="AE46" i="16"/>
  <c r="AF43" i="16"/>
  <c r="AE38" i="16"/>
  <c r="AF64" i="16"/>
  <c r="AE61" i="16"/>
  <c r="AF48" i="16"/>
  <c r="AD46" i="16"/>
  <c r="AE64" i="16"/>
  <c r="AF63" i="16"/>
  <c r="AD61" i="16"/>
  <c r="AF56" i="16"/>
  <c r="AE54" i="16"/>
  <c r="AB49" i="16"/>
  <c r="AE48" i="16"/>
  <c r="AD64" i="16"/>
  <c r="AF59" i="16"/>
  <c r="AE56" i="16"/>
  <c r="AB46" i="16"/>
  <c r="AE45" i="16"/>
  <c r="AE67" i="16"/>
  <c r="AE59" i="16"/>
  <c r="AD56" i="16"/>
  <c r="AF53" i="16"/>
  <c r="AF47" i="16"/>
  <c r="AD45" i="16"/>
  <c r="AF55" i="16"/>
  <c r="AF50" i="16"/>
  <c r="AD43" i="16"/>
  <c r="AF40" i="16"/>
  <c r="AE39" i="16"/>
  <c r="AD37" i="16"/>
  <c r="AB35" i="16"/>
  <c r="AE34" i="16"/>
  <c r="AF31" i="16"/>
  <c r="AE26" i="16"/>
  <c r="AF23" i="16"/>
  <c r="AE47" i="16"/>
  <c r="AF44" i="16"/>
  <c r="AE40" i="16"/>
  <c r="AF36" i="16"/>
  <c r="AB32" i="16"/>
  <c r="AE31" i="16"/>
  <c r="AF28" i="16"/>
  <c r="AE23" i="16"/>
  <c r="AB54" i="16"/>
  <c r="AE44" i="16"/>
  <c r="AE36" i="16"/>
  <c r="AF33" i="16"/>
  <c r="AE28" i="16"/>
  <c r="AF25" i="16"/>
  <c r="AD36" i="16"/>
  <c r="AE33" i="16"/>
  <c r="AF30" i="16"/>
  <c r="AF42" i="16"/>
  <c r="AF35" i="16"/>
  <c r="AE30" i="16"/>
  <c r="AE53" i="16"/>
  <c r="AF45" i="16"/>
  <c r="AE42" i="16"/>
  <c r="AB36" i="16"/>
  <c r="AE35" i="16"/>
  <c r="AF32" i="16"/>
  <c r="AE27" i="16"/>
  <c r="AF24" i="16"/>
  <c r="AF37" i="16"/>
  <c r="AE32" i="16"/>
  <c r="AF29" i="16"/>
  <c r="AE22" i="16"/>
  <c r="AF19" i="16"/>
  <c r="AE20" i="16"/>
  <c r="AE37" i="16"/>
  <c r="AE29" i="16"/>
  <c r="AE19" i="16"/>
  <c r="AF16" i="16"/>
  <c r="AF34" i="16"/>
  <c r="AE24" i="16"/>
  <c r="AF21" i="16"/>
  <c r="AE16" i="16"/>
  <c r="AF18" i="16"/>
  <c r="AE21" i="16"/>
  <c r="AF39" i="16"/>
  <c r="AF26" i="16"/>
  <c r="AE25" i="16"/>
  <c r="AE18" i="16"/>
  <c r="AF17" i="16"/>
  <c r="AE43" i="16"/>
  <c r="AF20" i="16"/>
  <c r="AF41" i="16"/>
  <c r="AF27" i="16"/>
  <c r="AF22" i="16"/>
  <c r="AE17" i="16"/>
  <c r="D69" i="16"/>
  <c r="C69" i="16"/>
  <c r="Y69" i="16"/>
  <c r="BQ16" i="16"/>
  <c r="X16" i="16" s="1"/>
  <c r="AD16" i="16" s="1"/>
  <c r="AY35" i="16"/>
  <c r="AX35" i="16"/>
  <c r="AX37" i="16"/>
  <c r="AY47" i="16"/>
  <c r="AX47" i="16"/>
  <c r="R69" i="16"/>
  <c r="P78" i="16" s="1"/>
  <c r="AO18" i="16"/>
  <c r="AQ20" i="16"/>
  <c r="AV21" i="16"/>
  <c r="AY33" i="16"/>
  <c r="AX33" i="16"/>
  <c r="BQ38" i="16"/>
  <c r="BK38" i="16" s="1"/>
  <c r="AC44" i="16"/>
  <c r="S69" i="16"/>
  <c r="BQ17" i="16"/>
  <c r="BK17" i="16" s="1"/>
  <c r="U17" i="16" s="1"/>
  <c r="AB17" i="16" s="1"/>
  <c r="AP18" i="16"/>
  <c r="AO21" i="16"/>
  <c r="AX28" i="16"/>
  <c r="BQ30" i="16"/>
  <c r="BL30" i="16" s="1"/>
  <c r="AQ30" i="16"/>
  <c r="AP30" i="16"/>
  <c r="AW30" i="16" s="1"/>
  <c r="AO30" i="16"/>
  <c r="AP21" i="16"/>
  <c r="AY37" i="16"/>
  <c r="AO19" i="16"/>
  <c r="AQ21" i="16"/>
  <c r="AV22" i="16"/>
  <c r="AY25" i="16"/>
  <c r="AX25" i="16"/>
  <c r="AP26" i="16"/>
  <c r="AO26" i="16"/>
  <c r="AW26" i="16" s="1"/>
  <c r="BQ26" i="16"/>
  <c r="BL26" i="16" s="1"/>
  <c r="AV26" i="16"/>
  <c r="BJ31" i="16"/>
  <c r="AS31" i="16" s="1"/>
  <c r="AY38" i="16"/>
  <c r="AX38" i="16"/>
  <c r="AP41" i="16"/>
  <c r="V41" i="16"/>
  <c r="AO41" i="16"/>
  <c r="U41" i="16"/>
  <c r="AB41" i="16" s="1"/>
  <c r="AQ41" i="16"/>
  <c r="BQ41" i="16"/>
  <c r="BK41" i="16" s="1"/>
  <c r="X41" i="16"/>
  <c r="AD41" i="16" s="1"/>
  <c r="AW44" i="16"/>
  <c r="AV44" i="16"/>
  <c r="AQ18" i="16"/>
  <c r="BN16" i="16"/>
  <c r="AQ16" i="16"/>
  <c r="AV17" i="16"/>
  <c r="BQ18" i="16"/>
  <c r="BK18" i="16" s="1"/>
  <c r="U18" i="16" s="1"/>
  <c r="AB18" i="16" s="1"/>
  <c r="AP19" i="16"/>
  <c r="AW19" i="16" s="1"/>
  <c r="AO22" i="16"/>
  <c r="BJ22" i="16"/>
  <c r="AS22" i="16" s="1"/>
  <c r="AQ23" i="16"/>
  <c r="AP23" i="16"/>
  <c r="AW23" i="16" s="1"/>
  <c r="AV30" i="16"/>
  <c r="AY32" i="16"/>
  <c r="BP16" i="16"/>
  <c r="V16" i="16" s="1"/>
  <c r="BM17" i="16"/>
  <c r="BJ23" i="16"/>
  <c r="BJ24" i="16"/>
  <c r="AS24" i="16" s="1"/>
  <c r="AQ26" i="16"/>
  <c r="AW29" i="16"/>
  <c r="BJ36" i="16"/>
  <c r="AS36" i="16" s="1"/>
  <c r="AQ29" i="16"/>
  <c r="BQ31" i="16"/>
  <c r="BL31" i="16" s="1"/>
  <c r="X34" i="16"/>
  <c r="AD34" i="16" s="1"/>
  <c r="BK45" i="16"/>
  <c r="AQ24" i="16"/>
  <c r="AQ32" i="16"/>
  <c r="BQ34" i="16"/>
  <c r="BK39" i="16"/>
  <c r="AI47" i="16"/>
  <c r="AY49" i="16"/>
  <c r="AX49" i="16"/>
  <c r="AV51" i="16"/>
  <c r="AV36" i="16"/>
  <c r="AY43" i="16"/>
  <c r="AY48" i="16"/>
  <c r="AW65" i="16"/>
  <c r="AV65" i="16"/>
  <c r="AV31" i="16"/>
  <c r="BQ40" i="16"/>
  <c r="BK40" i="16" s="1"/>
  <c r="X40" i="16"/>
  <c r="AD40" i="16" s="1"/>
  <c r="AP40" i="16"/>
  <c r="AW41" i="16"/>
  <c r="AX41" i="16" s="1"/>
  <c r="BJ42" i="16"/>
  <c r="AS42" i="16" s="1"/>
  <c r="AW45" i="16"/>
  <c r="AX45" i="16" s="1"/>
  <c r="AQ25" i="16"/>
  <c r="AO31" i="16"/>
  <c r="AQ33" i="16"/>
  <c r="AV34" i="16"/>
  <c r="BQ37" i="16"/>
  <c r="BK37" i="16" s="1"/>
  <c r="AQ38" i="16"/>
  <c r="AP38" i="16"/>
  <c r="V38" i="16"/>
  <c r="AX39" i="16"/>
  <c r="AX42" i="16"/>
  <c r="BJ46" i="16"/>
  <c r="AS46" i="16" s="1"/>
  <c r="BQ68" i="16"/>
  <c r="X68" i="16"/>
  <c r="AD68" i="16" s="1"/>
  <c r="AQ68" i="16"/>
  <c r="AP68" i="16"/>
  <c r="V68" i="16"/>
  <c r="AO68" i="16"/>
  <c r="U68" i="16"/>
  <c r="AB68" i="16" s="1"/>
  <c r="BK68" i="16"/>
  <c r="AQ28" i="16"/>
  <c r="AV29" i="16"/>
  <c r="AP31" i="16"/>
  <c r="U34" i="16"/>
  <c r="AB34" i="16" s="1"/>
  <c r="AO34" i="16"/>
  <c r="AQ36" i="16"/>
  <c r="AO37" i="16"/>
  <c r="AY39" i="16"/>
  <c r="AO44" i="16"/>
  <c r="U44" i="16"/>
  <c r="AB44" i="16" s="1"/>
  <c r="BQ44" i="16"/>
  <c r="BK44" i="16" s="1"/>
  <c r="X44" i="16"/>
  <c r="AD44" i="16" s="1"/>
  <c r="BQ48" i="16"/>
  <c r="X48" i="16"/>
  <c r="AD48" i="16" s="1"/>
  <c r="V48" i="16"/>
  <c r="AQ48" i="16"/>
  <c r="U48" i="16"/>
  <c r="AB48" i="16" s="1"/>
  <c r="AP48" i="16"/>
  <c r="AY54" i="16"/>
  <c r="AX54" i="16"/>
  <c r="V34" i="16"/>
  <c r="U37" i="16"/>
  <c r="AP37" i="16"/>
  <c r="U38" i="16"/>
  <c r="AB38" i="16" s="1"/>
  <c r="V40" i="16"/>
  <c r="BJ50" i="16"/>
  <c r="AS50" i="16" s="1"/>
  <c r="AQ60" i="16"/>
  <c r="AP60" i="16"/>
  <c r="V60" i="16"/>
  <c r="AO60" i="16"/>
  <c r="U60" i="16"/>
  <c r="AB60" i="16" s="1"/>
  <c r="BQ60" i="16"/>
  <c r="BK60" i="16" s="1"/>
  <c r="X60" i="16"/>
  <c r="AD60" i="16" s="1"/>
  <c r="AO65" i="16"/>
  <c r="U65" i="16"/>
  <c r="AB65" i="16" s="1"/>
  <c r="X65" i="16"/>
  <c r="AD65" i="16" s="1"/>
  <c r="AQ65" i="16"/>
  <c r="AP65" i="16"/>
  <c r="V65" i="16"/>
  <c r="BQ65" i="16"/>
  <c r="BK65" i="16" s="1"/>
  <c r="U45" i="16"/>
  <c r="AB45" i="16" s="1"/>
  <c r="AO45" i="16"/>
  <c r="AO51" i="16"/>
  <c r="AP55" i="16"/>
  <c r="V55" i="16"/>
  <c r="AO55" i="16"/>
  <c r="U55" i="16"/>
  <c r="AB55" i="16" s="1"/>
  <c r="U59" i="16"/>
  <c r="AB59" i="16" s="1"/>
  <c r="V45" i="16"/>
  <c r="AP45" i="16"/>
  <c r="BK46" i="16"/>
  <c r="AI50" i="16"/>
  <c r="BQ54" i="16"/>
  <c r="BK54" i="16" s="1"/>
  <c r="X54" i="16"/>
  <c r="AD54" i="16" s="1"/>
  <c r="AQ54" i="16"/>
  <c r="X57" i="16"/>
  <c r="AD57" i="16" s="1"/>
  <c r="AQ57" i="16"/>
  <c r="AP57" i="16"/>
  <c r="V57" i="16"/>
  <c r="BQ57" i="16"/>
  <c r="BK57" i="16" s="1"/>
  <c r="BJ59" i="16"/>
  <c r="AW60" i="16"/>
  <c r="AX60" i="16" s="1"/>
  <c r="AQ67" i="16"/>
  <c r="BQ67" i="16"/>
  <c r="AQ45" i="16"/>
  <c r="AV46" i="16"/>
  <c r="BQ51" i="16"/>
  <c r="X51" i="16"/>
  <c r="AD51" i="16" s="1"/>
  <c r="AQ51" i="16"/>
  <c r="AY57" i="16"/>
  <c r="AX57" i="16"/>
  <c r="AV59" i="16"/>
  <c r="AP62" i="16"/>
  <c r="V62" i="16"/>
  <c r="BQ62" i="16"/>
  <c r="BK62" i="16" s="1"/>
  <c r="X62" i="16"/>
  <c r="AD62" i="16" s="1"/>
  <c r="AQ62" i="16"/>
  <c r="AX62" i="16"/>
  <c r="AY62" i="16"/>
  <c r="AQ52" i="16"/>
  <c r="AP52" i="16"/>
  <c r="V52" i="16"/>
  <c r="AO52" i="16"/>
  <c r="U52" i="16"/>
  <c r="AB52" i="16" s="1"/>
  <c r="AX53" i="16"/>
  <c r="AW55" i="16"/>
  <c r="AV55" i="16"/>
  <c r="BJ56" i="16"/>
  <c r="U57" i="16"/>
  <c r="AB57" i="16" s="1"/>
  <c r="AO67" i="16"/>
  <c r="AQ43" i="16"/>
  <c r="V46" i="16"/>
  <c r="AP46" i="16"/>
  <c r="AQ49" i="16"/>
  <c r="AP49" i="16"/>
  <c r="V49" i="16"/>
  <c r="AX50" i="16"/>
  <c r="U51" i="16"/>
  <c r="AB51" i="16" s="1"/>
  <c r="AY53" i="16"/>
  <c r="V54" i="16"/>
  <c r="AO59" i="16"/>
  <c r="BJ61" i="16"/>
  <c r="U62" i="16"/>
  <c r="AB62" i="16" s="1"/>
  <c r="AP67" i="16"/>
  <c r="BJ67" i="16"/>
  <c r="AS67" i="16" s="1"/>
  <c r="AV68" i="16"/>
  <c r="AW68" i="16"/>
  <c r="BJ48" i="16"/>
  <c r="AY50" i="16"/>
  <c r="V51" i="16"/>
  <c r="BJ51" i="16"/>
  <c r="X52" i="16"/>
  <c r="AD52" i="16" s="1"/>
  <c r="AW52" i="16"/>
  <c r="AY52" i="16" s="1"/>
  <c r="AQ55" i="16"/>
  <c r="AX56" i="16"/>
  <c r="AO57" i="16"/>
  <c r="AO62" i="16"/>
  <c r="AX64" i="16"/>
  <c r="AY56" i="16"/>
  <c r="BK58" i="16"/>
  <c r="BQ59" i="16"/>
  <c r="X59" i="16"/>
  <c r="AQ59" i="16"/>
  <c r="AX61" i="16"/>
  <c r="AY64" i="16"/>
  <c r="BJ66" i="16"/>
  <c r="AV63" i="16"/>
  <c r="AV58" i="16"/>
  <c r="U63" i="16"/>
  <c r="AB63" i="16" s="1"/>
  <c r="AO63" i="16"/>
  <c r="AV66" i="16"/>
  <c r="U58" i="16"/>
  <c r="AB58" i="16" s="1"/>
  <c r="V63" i="16"/>
  <c r="AP63" i="16"/>
  <c r="U66" i="16"/>
  <c r="AD17" i="18" l="1"/>
  <c r="AI17" i="18"/>
  <c r="AC17" i="18"/>
  <c r="AJ16" i="18"/>
  <c r="BP18" i="18"/>
  <c r="V18" i="18" s="1"/>
  <c r="X18" i="18"/>
  <c r="AD18" i="18" s="1"/>
  <c r="AU18" i="18"/>
  <c r="BO19" i="18"/>
  <c r="BN19" i="18"/>
  <c r="W18" i="18"/>
  <c r="BK19" i="16"/>
  <c r="U19" i="16" s="1"/>
  <c r="AB19" i="16" s="1"/>
  <c r="AW20" i="16"/>
  <c r="AY20" i="16" s="1"/>
  <c r="AZ32" i="16"/>
  <c r="BA32" i="16" s="1"/>
  <c r="AI32" i="16"/>
  <c r="BM20" i="16"/>
  <c r="BM22" i="16"/>
  <c r="BM21" i="16"/>
  <c r="AY24" i="16"/>
  <c r="AW31" i="16"/>
  <c r="AW27" i="16"/>
  <c r="AY27" i="16" s="1"/>
  <c r="AW22" i="16"/>
  <c r="AI66" i="16"/>
  <c r="AX24" i="16"/>
  <c r="AW21" i="16"/>
  <c r="AY21" i="16" s="1"/>
  <c r="BK24" i="16"/>
  <c r="U24" i="16" s="1"/>
  <c r="AB24" i="16" s="1"/>
  <c r="BK16" i="16"/>
  <c r="U16" i="16" s="1"/>
  <c r="AB16" i="16" s="1"/>
  <c r="AY67" i="16"/>
  <c r="AZ67" i="16" s="1"/>
  <c r="AC61" i="16"/>
  <c r="AH61" i="16" s="1"/>
  <c r="AJ61" i="16" s="1"/>
  <c r="AI43" i="16"/>
  <c r="AI35" i="16"/>
  <c r="AI56" i="16"/>
  <c r="AI39" i="16"/>
  <c r="AZ48" i="16"/>
  <c r="BA48" i="16" s="1"/>
  <c r="AI42" i="16"/>
  <c r="AI37" i="16"/>
  <c r="AI59" i="16"/>
  <c r="AZ37" i="16"/>
  <c r="BA37" i="16" s="1"/>
  <c r="AZ57" i="16"/>
  <c r="BA57" i="16" s="1"/>
  <c r="AI44" i="16"/>
  <c r="AZ43" i="16"/>
  <c r="BA43" i="16" s="1"/>
  <c r="AF69" i="16"/>
  <c r="BM23" i="16"/>
  <c r="AI53" i="16"/>
  <c r="BK48" i="16"/>
  <c r="AS48" i="16"/>
  <c r="BK61" i="16"/>
  <c r="AS61" i="16"/>
  <c r="BK56" i="16"/>
  <c r="AS56" i="16"/>
  <c r="AI58" i="16"/>
  <c r="AZ42" i="16"/>
  <c r="BA42" i="16" s="1"/>
  <c r="BK26" i="16"/>
  <c r="U26" i="16" s="1"/>
  <c r="AB26" i="16" s="1"/>
  <c r="AH56" i="16"/>
  <c r="BK28" i="16"/>
  <c r="U28" i="16" s="1"/>
  <c r="AB28" i="16" s="1"/>
  <c r="BK47" i="16"/>
  <c r="BK49" i="16"/>
  <c r="AY61" i="16"/>
  <c r="AZ61" i="16" s="1"/>
  <c r="BA61" i="16" s="1"/>
  <c r="AD59" i="16"/>
  <c r="AH59" i="16" s="1"/>
  <c r="BK36" i="16"/>
  <c r="BK66" i="16"/>
  <c r="AS66" i="16"/>
  <c r="BK50" i="16"/>
  <c r="BK34" i="16"/>
  <c r="AX40" i="16"/>
  <c r="AZ40" i="16" s="1"/>
  <c r="BA40" i="16" s="1"/>
  <c r="BK51" i="16"/>
  <c r="AS51" i="16"/>
  <c r="BK23" i="16"/>
  <c r="U23" i="16" s="1"/>
  <c r="AB23" i="16" s="1"/>
  <c r="AS23" i="16"/>
  <c r="AY23" i="16" s="1"/>
  <c r="BK59" i="16"/>
  <c r="AS59" i="16"/>
  <c r="AZ28" i="16"/>
  <c r="BA28" i="16" s="1"/>
  <c r="AH58" i="16"/>
  <c r="BK67" i="16"/>
  <c r="U67" i="16" s="1"/>
  <c r="AB67" i="16" s="1"/>
  <c r="BK32" i="16"/>
  <c r="AZ25" i="16"/>
  <c r="BA25" i="16" s="1"/>
  <c r="AZ53" i="16"/>
  <c r="BA53" i="16" s="1"/>
  <c r="AZ39" i="16"/>
  <c r="BA39" i="16" s="1"/>
  <c r="AZ16" i="16"/>
  <c r="BA16" i="16" s="1"/>
  <c r="AY60" i="16"/>
  <c r="AZ60" i="16" s="1"/>
  <c r="BA60" i="16" s="1"/>
  <c r="AZ33" i="16"/>
  <c r="BA33" i="16" s="1"/>
  <c r="AZ35" i="16"/>
  <c r="BA35" i="16" s="1"/>
  <c r="AZ50" i="16"/>
  <c r="BA50" i="16" s="1"/>
  <c r="AZ18" i="16"/>
  <c r="BA18" i="16" s="1"/>
  <c r="AX19" i="16"/>
  <c r="AY19" i="16"/>
  <c r="AH44" i="16"/>
  <c r="BK30" i="16"/>
  <c r="U30" i="16" s="1"/>
  <c r="AB30" i="16" s="1"/>
  <c r="BM63" i="16"/>
  <c r="AC60" i="16"/>
  <c r="AH60" i="16" s="1"/>
  <c r="AI60" i="16"/>
  <c r="BM26" i="16"/>
  <c r="BM48" i="16"/>
  <c r="AY58" i="16"/>
  <c r="AX58" i="16"/>
  <c r="AZ64" i="16"/>
  <c r="BA64" i="16" s="1"/>
  <c r="AX52" i="16"/>
  <c r="AZ52" i="16" s="1"/>
  <c r="AC16" i="16"/>
  <c r="AI16" i="16"/>
  <c r="AY17" i="16"/>
  <c r="AX17" i="16"/>
  <c r="AZ56" i="16"/>
  <c r="BA56" i="16" s="1"/>
  <c r="BM42" i="16"/>
  <c r="BM34" i="16"/>
  <c r="BM59" i="16"/>
  <c r="BM51" i="16"/>
  <c r="BK21" i="16"/>
  <c r="U21" i="16" s="1"/>
  <c r="AB21" i="16" s="1"/>
  <c r="BM62" i="16"/>
  <c r="BM44" i="16"/>
  <c r="AX63" i="16"/>
  <c r="AY63" i="16"/>
  <c r="AC46" i="16"/>
  <c r="AH46" i="16" s="1"/>
  <c r="AI46" i="16"/>
  <c r="AI57" i="16"/>
  <c r="AC57" i="16"/>
  <c r="AH57" i="16" s="1"/>
  <c r="AI48" i="16"/>
  <c r="AC48" i="16"/>
  <c r="AH48" i="16" s="1"/>
  <c r="BM25" i="16"/>
  <c r="W16" i="16"/>
  <c r="BO17" i="16"/>
  <c r="AT16" i="16"/>
  <c r="AU16" i="16"/>
  <c r="BN17" i="16"/>
  <c r="AT17" i="16" s="1"/>
  <c r="AC41" i="16"/>
  <c r="AH41" i="16" s="1"/>
  <c r="AI41" i="16"/>
  <c r="AY45" i="16"/>
  <c r="BM39" i="16"/>
  <c r="BM29" i="16"/>
  <c r="BM56" i="16"/>
  <c r="BM47" i="16"/>
  <c r="BM58" i="16"/>
  <c r="AH42" i="16"/>
  <c r="BK20" i="16"/>
  <c r="U20" i="16" s="1"/>
  <c r="AB20" i="16" s="1"/>
  <c r="AI38" i="16"/>
  <c r="AC38" i="16"/>
  <c r="AH38" i="16" s="1"/>
  <c r="AX21" i="16"/>
  <c r="AC63" i="16"/>
  <c r="AH63" i="16" s="1"/>
  <c r="AI63" i="16"/>
  <c r="AI51" i="16"/>
  <c r="AC51" i="16"/>
  <c r="AH51" i="16" s="1"/>
  <c r="AI62" i="16"/>
  <c r="AC62" i="16"/>
  <c r="AH62" i="16" s="1"/>
  <c r="BK31" i="16"/>
  <c r="U31" i="16" s="1"/>
  <c r="AB31" i="16" s="1"/>
  <c r="BK25" i="16"/>
  <c r="U25" i="16" s="1"/>
  <c r="AB25" i="16" s="1"/>
  <c r="AY44" i="16"/>
  <c r="AX44" i="16"/>
  <c r="AX26" i="16"/>
  <c r="AY26" i="16"/>
  <c r="AY22" i="16"/>
  <c r="BM28" i="16"/>
  <c r="BM38" i="16"/>
  <c r="BM54" i="16"/>
  <c r="BM49" i="16"/>
  <c r="BM66" i="16"/>
  <c r="AH36" i="16"/>
  <c r="AJ36" i="16" s="1"/>
  <c r="AH47" i="16"/>
  <c r="AJ47" i="16" s="1"/>
  <c r="AH50" i="16"/>
  <c r="AJ50" i="16" s="1"/>
  <c r="AB66" i="16"/>
  <c r="AH66" i="16" s="1"/>
  <c r="BM33" i="16"/>
  <c r="AC68" i="16"/>
  <c r="AH68" i="16" s="1"/>
  <c r="AI68" i="16"/>
  <c r="AY31" i="16"/>
  <c r="AX31" i="16"/>
  <c r="AY51" i="16"/>
  <c r="AX51" i="16"/>
  <c r="AY30" i="16"/>
  <c r="AX30" i="16"/>
  <c r="BM24" i="16"/>
  <c r="BM27" i="16"/>
  <c r="BM36" i="16"/>
  <c r="BM43" i="16"/>
  <c r="BM61" i="16"/>
  <c r="BM52" i="16"/>
  <c r="BM67" i="16"/>
  <c r="AB37" i="16"/>
  <c r="AH37" i="16" s="1"/>
  <c r="AI52" i="16"/>
  <c r="AC52" i="16"/>
  <c r="AH52" i="16" s="1"/>
  <c r="AY66" i="16"/>
  <c r="AX66" i="16"/>
  <c r="AX55" i="16"/>
  <c r="AY55" i="16"/>
  <c r="AZ62" i="16"/>
  <c r="BA62" i="16" s="1"/>
  <c r="AC55" i="16"/>
  <c r="AH55" i="16" s="1"/>
  <c r="AI55" i="16"/>
  <c r="AI40" i="16"/>
  <c r="AC40" i="16"/>
  <c r="AH40" i="16" s="1"/>
  <c r="AZ54" i="16"/>
  <c r="BA54" i="16" s="1"/>
  <c r="AY29" i="16"/>
  <c r="AX29" i="16"/>
  <c r="AX34" i="16"/>
  <c r="AY34" i="16"/>
  <c r="AY41" i="16"/>
  <c r="AZ41" i="16" s="1"/>
  <c r="AY65" i="16"/>
  <c r="AX65" i="16"/>
  <c r="AZ49" i="16"/>
  <c r="BA49" i="16" s="1"/>
  <c r="AZ38" i="16"/>
  <c r="BA38" i="16" s="1"/>
  <c r="BK22" i="16"/>
  <c r="U22" i="16" s="1"/>
  <c r="AB22" i="16" s="1"/>
  <c r="BM35" i="16"/>
  <c r="BM31" i="16"/>
  <c r="BM45" i="16"/>
  <c r="BM46" i="16"/>
  <c r="BM60" i="16"/>
  <c r="BM65" i="16"/>
  <c r="AZ47" i="16"/>
  <c r="BA47" i="16" s="1"/>
  <c r="AH35" i="16"/>
  <c r="AH43" i="16"/>
  <c r="AH64" i="16"/>
  <c r="AJ64" i="16" s="1"/>
  <c r="AI54" i="16"/>
  <c r="AC54" i="16"/>
  <c r="AH54" i="16" s="1"/>
  <c r="AC34" i="16"/>
  <c r="AH34" i="16" s="1"/>
  <c r="AI34" i="16"/>
  <c r="BM64" i="16"/>
  <c r="BM50" i="16"/>
  <c r="AI65" i="16"/>
  <c r="AC65" i="16"/>
  <c r="AH65" i="16" s="1"/>
  <c r="BK29" i="16"/>
  <c r="U29" i="16" s="1"/>
  <c r="AB29" i="16" s="1"/>
  <c r="AI49" i="16"/>
  <c r="AC49" i="16"/>
  <c r="AH49" i="16" s="1"/>
  <c r="AY59" i="16"/>
  <c r="AX59" i="16"/>
  <c r="AI45" i="16"/>
  <c r="AC45" i="16"/>
  <c r="AH45" i="16" s="1"/>
  <c r="BM32" i="16"/>
  <c r="BM40" i="16"/>
  <c r="BM37" i="16"/>
  <c r="BM53" i="16"/>
  <c r="BM41" i="16"/>
  <c r="BM68" i="16"/>
  <c r="AY68" i="16"/>
  <c r="AX68" i="16"/>
  <c r="AY46" i="16"/>
  <c r="AX46" i="16"/>
  <c r="AY36" i="16"/>
  <c r="AX36" i="16"/>
  <c r="BM30" i="16"/>
  <c r="BM57" i="16"/>
  <c r="BM55" i="16"/>
  <c r="AH32" i="16"/>
  <c r="AH39" i="16"/>
  <c r="AH53" i="16"/>
  <c r="AC18" i="18" l="1"/>
  <c r="AH18" i="18" s="1"/>
  <c r="AI18" i="18"/>
  <c r="AH17" i="18"/>
  <c r="BP19" i="18"/>
  <c r="V19" i="18" s="1"/>
  <c r="X19" i="18"/>
  <c r="AD19" i="18" s="1"/>
  <c r="AU19" i="18"/>
  <c r="BO20" i="18"/>
  <c r="BN20" i="18"/>
  <c r="W19" i="18"/>
  <c r="AT19" i="18"/>
  <c r="AX19" i="18" s="1"/>
  <c r="AZ19" i="18" s="1"/>
  <c r="BA19" i="18" s="1"/>
  <c r="AJ39" i="16"/>
  <c r="AJ59" i="16"/>
  <c r="AJ66" i="16"/>
  <c r="AJ42" i="16"/>
  <c r="AJ32" i="16"/>
  <c r="AJ37" i="16"/>
  <c r="AJ46" i="16"/>
  <c r="AX27" i="16"/>
  <c r="AZ27" i="16" s="1"/>
  <c r="BA27" i="16" s="1"/>
  <c r="AZ24" i="16"/>
  <c r="BA24" i="16" s="1"/>
  <c r="AZ31" i="16"/>
  <c r="BA31" i="16" s="1"/>
  <c r="AJ54" i="16"/>
  <c r="AZ26" i="16"/>
  <c r="BA26" i="16" s="1"/>
  <c r="AZ17" i="16"/>
  <c r="BA17" i="16" s="1"/>
  <c r="AZ19" i="16"/>
  <c r="BA19" i="16" s="1"/>
  <c r="AZ30" i="16"/>
  <c r="BA30" i="16" s="1"/>
  <c r="AJ56" i="16"/>
  <c r="BA67" i="16"/>
  <c r="AJ43" i="16"/>
  <c r="AJ35" i="16"/>
  <c r="AJ58" i="16"/>
  <c r="AJ53" i="16"/>
  <c r="AJ55" i="16"/>
  <c r="AJ68" i="16"/>
  <c r="AZ55" i="16"/>
  <c r="BA55" i="16" s="1"/>
  <c r="AJ63" i="16"/>
  <c r="AJ44" i="16"/>
  <c r="AZ46" i="16"/>
  <c r="BA46" i="16" s="1"/>
  <c r="AJ34" i="16"/>
  <c r="AZ65" i="16"/>
  <c r="BA65" i="16" s="1"/>
  <c r="AJ38" i="16"/>
  <c r="AJ49" i="16"/>
  <c r="AZ44" i="16"/>
  <c r="BA44" i="16" s="1"/>
  <c r="AJ60" i="16"/>
  <c r="AJ45" i="16"/>
  <c r="AJ65" i="16"/>
  <c r="AJ52" i="16"/>
  <c r="AJ41" i="16"/>
  <c r="AJ48" i="16"/>
  <c r="AJ62" i="16"/>
  <c r="AZ29" i="16"/>
  <c r="BA29" i="16" s="1"/>
  <c r="AZ45" i="16"/>
  <c r="BA45" i="16" s="1"/>
  <c r="AZ51" i="16"/>
  <c r="BA51" i="16" s="1"/>
  <c r="AZ34" i="16"/>
  <c r="BA34" i="16" s="1"/>
  <c r="X17" i="16"/>
  <c r="BP17" i="16"/>
  <c r="V17" i="16" s="1"/>
  <c r="AJ51" i="16"/>
  <c r="AJ57" i="16"/>
  <c r="AZ36" i="16"/>
  <c r="BA36" i="16" s="1"/>
  <c r="AZ68" i="16"/>
  <c r="BA68" i="16" s="1"/>
  <c r="AZ59" i="16"/>
  <c r="BA59" i="16" s="1"/>
  <c r="AZ66" i="16"/>
  <c r="BA66" i="16" s="1"/>
  <c r="AZ58" i="16"/>
  <c r="BA58" i="16" s="1"/>
  <c r="BA41" i="16"/>
  <c r="AJ40" i="16"/>
  <c r="AB69" i="16"/>
  <c r="AH16" i="16"/>
  <c r="BO18" i="16"/>
  <c r="AU17" i="16"/>
  <c r="BN18" i="16"/>
  <c r="W17" i="16"/>
  <c r="AZ63" i="16"/>
  <c r="BA63" i="16" s="1"/>
  <c r="BA52" i="16"/>
  <c r="U69" i="16"/>
  <c r="AC19" i="18" l="1"/>
  <c r="AH19" i="18" s="1"/>
  <c r="AJ19" i="18" s="1"/>
  <c r="AI19" i="18"/>
  <c r="AJ17" i="18"/>
  <c r="BP20" i="18"/>
  <c r="V20" i="18" s="1"/>
  <c r="X20" i="18"/>
  <c r="AJ18" i="18"/>
  <c r="W20" i="18"/>
  <c r="BO21" i="18"/>
  <c r="BN21" i="18"/>
  <c r="AU20" i="18"/>
  <c r="AT20" i="18"/>
  <c r="AX20" i="18" s="1"/>
  <c r="AZ20" i="18" s="1"/>
  <c r="BA20" i="18" s="1"/>
  <c r="AD17" i="16"/>
  <c r="AJ16" i="16"/>
  <c r="BO19" i="16"/>
  <c r="BN19" i="16"/>
  <c r="AT19" i="16" s="1"/>
  <c r="W18" i="16"/>
  <c r="AU18" i="16"/>
  <c r="X18" i="16"/>
  <c r="AD18" i="16" s="1"/>
  <c r="BP18" i="16"/>
  <c r="V18" i="16" s="1"/>
  <c r="AT18" i="16"/>
  <c r="AC17" i="16"/>
  <c r="AI17" i="16"/>
  <c r="AC20" i="18" l="1"/>
  <c r="AI20" i="18"/>
  <c r="BP21" i="18"/>
  <c r="V21" i="18" s="1"/>
  <c r="X21" i="18"/>
  <c r="AD21" i="18" s="1"/>
  <c r="AD20" i="18"/>
  <c r="AU21" i="18"/>
  <c r="BO22" i="18"/>
  <c r="BN22" i="18"/>
  <c r="W21" i="18"/>
  <c r="AT21" i="18"/>
  <c r="W19" i="16"/>
  <c r="BN20" i="16"/>
  <c r="AU19" i="16"/>
  <c r="BO20" i="16"/>
  <c r="AH17" i="16"/>
  <c r="X19" i="16"/>
  <c r="AD19" i="16" s="1"/>
  <c r="BP19" i="16"/>
  <c r="V19" i="16" s="1"/>
  <c r="AI18" i="16"/>
  <c r="AC18" i="16"/>
  <c r="AH18" i="16" s="1"/>
  <c r="AI21" i="18" l="1"/>
  <c r="AC21" i="18"/>
  <c r="AH21" i="18" s="1"/>
  <c r="AJ21" i="18" s="1"/>
  <c r="AZ21" i="18"/>
  <c r="BA21" i="18" s="1"/>
  <c r="BP22" i="18"/>
  <c r="V22" i="18" s="1"/>
  <c r="X22" i="18"/>
  <c r="AH20" i="18"/>
  <c r="BO23" i="18"/>
  <c r="BN23" i="18"/>
  <c r="AT23" i="18" s="1"/>
  <c r="W22" i="18"/>
  <c r="AU22" i="18"/>
  <c r="AT22" i="18"/>
  <c r="AX22" i="18" s="1"/>
  <c r="AZ22" i="18" s="1"/>
  <c r="BA22" i="18" s="1"/>
  <c r="AJ18" i="16"/>
  <c r="AJ17" i="16"/>
  <c r="X20" i="16"/>
  <c r="BP20" i="16"/>
  <c r="V20" i="16" s="1"/>
  <c r="AU20" i="16"/>
  <c r="BO21" i="16"/>
  <c r="BN21" i="16"/>
  <c r="W20" i="16"/>
  <c r="AT20" i="16"/>
  <c r="AX20" i="16" s="1"/>
  <c r="AZ20" i="16" s="1"/>
  <c r="BA20" i="16" s="1"/>
  <c r="AC19" i="16"/>
  <c r="AI19" i="16"/>
  <c r="AJ20" i="18" l="1"/>
  <c r="AD22" i="18"/>
  <c r="AI22" i="18"/>
  <c r="AC22" i="18"/>
  <c r="BP23" i="18"/>
  <c r="V23" i="18" s="1"/>
  <c r="X23" i="18"/>
  <c r="AD23" i="18" s="1"/>
  <c r="W23" i="18"/>
  <c r="AU23" i="18"/>
  <c r="BN24" i="18"/>
  <c r="BO24" i="18"/>
  <c r="X21" i="16"/>
  <c r="AD21" i="16" s="1"/>
  <c r="BP21" i="16"/>
  <c r="V21" i="16" s="1"/>
  <c r="AC20" i="16"/>
  <c r="AI20" i="16"/>
  <c r="AH19" i="16"/>
  <c r="AD20" i="16"/>
  <c r="BO22" i="16"/>
  <c r="BN22" i="16"/>
  <c r="AT22" i="16" s="1"/>
  <c r="W21" i="16"/>
  <c r="AU21" i="16"/>
  <c r="AT21" i="16"/>
  <c r="AZ21" i="16" s="1"/>
  <c r="BA21" i="16" s="1"/>
  <c r="AH22" i="18" l="1"/>
  <c r="BP24" i="18"/>
  <c r="V24" i="18" s="1"/>
  <c r="X24" i="18"/>
  <c r="AD24" i="18" s="1"/>
  <c r="AI23" i="18"/>
  <c r="AC23" i="18"/>
  <c r="AH23" i="18" s="1"/>
  <c r="AJ23" i="18" s="1"/>
  <c r="AU24" i="18"/>
  <c r="BO25" i="18"/>
  <c r="BN25" i="18"/>
  <c r="W24" i="18"/>
  <c r="AT25" i="18"/>
  <c r="AT24" i="18"/>
  <c r="AJ19" i="16"/>
  <c r="AH20" i="16"/>
  <c r="AJ20" i="16" s="1"/>
  <c r="BO23" i="16"/>
  <c r="BN23" i="16"/>
  <c r="AT23" i="16" s="1"/>
  <c r="AU22" i="16"/>
  <c r="AX22" i="16" s="1"/>
  <c r="AZ22" i="16" s="1"/>
  <c r="BA22" i="16" s="1"/>
  <c r="W22" i="16"/>
  <c r="AI21" i="16"/>
  <c r="AC21" i="16"/>
  <c r="X22" i="16"/>
  <c r="AD22" i="16" s="1"/>
  <c r="BP22" i="16"/>
  <c r="V22" i="16" s="1"/>
  <c r="AC24" i="18" l="1"/>
  <c r="AH24" i="18" s="1"/>
  <c r="AI24" i="18"/>
  <c r="BP25" i="18"/>
  <c r="V25" i="18" s="1"/>
  <c r="X25" i="18"/>
  <c r="AD25" i="18" s="1"/>
  <c r="AJ22" i="18"/>
  <c r="BN26" i="18"/>
  <c r="AT26" i="18" s="1"/>
  <c r="W25" i="18"/>
  <c r="AU25" i="18"/>
  <c r="BO26" i="18"/>
  <c r="AC22" i="16"/>
  <c r="AH22" i="16" s="1"/>
  <c r="AI22" i="16"/>
  <c r="W23" i="16"/>
  <c r="BO24" i="16"/>
  <c r="AU23" i="16"/>
  <c r="AX23" i="16" s="1"/>
  <c r="AZ23" i="16" s="1"/>
  <c r="BA23" i="16" s="1"/>
  <c r="BN24" i="16"/>
  <c r="AT24" i="16" s="1"/>
  <c r="BP23" i="16"/>
  <c r="V23" i="16" s="1"/>
  <c r="X23" i="16"/>
  <c r="AD23" i="16" s="1"/>
  <c r="AH21" i="16"/>
  <c r="AJ21" i="16" s="1"/>
  <c r="AI25" i="18" l="1"/>
  <c r="AC25" i="18"/>
  <c r="AH25" i="18" s="1"/>
  <c r="BP26" i="18"/>
  <c r="V26" i="18" s="1"/>
  <c r="X26" i="18"/>
  <c r="AD26" i="18" s="1"/>
  <c r="AJ24" i="18"/>
  <c r="AT27" i="18"/>
  <c r="AU26" i="18"/>
  <c r="BO27" i="18"/>
  <c r="BN27" i="18"/>
  <c r="W26" i="18"/>
  <c r="AI23" i="16"/>
  <c r="AC23" i="16"/>
  <c r="AH23" i="16" s="1"/>
  <c r="X24" i="16"/>
  <c r="AD24" i="16" s="1"/>
  <c r="BP24" i="16"/>
  <c r="V24" i="16" s="1"/>
  <c r="AU24" i="16"/>
  <c r="BO25" i="16"/>
  <c r="W24" i="16"/>
  <c r="BN25" i="16"/>
  <c r="AT25" i="16" s="1"/>
  <c r="AJ22" i="16"/>
  <c r="AC26" i="18" l="1"/>
  <c r="AH26" i="18" s="1"/>
  <c r="AI26" i="18"/>
  <c r="AJ25" i="18"/>
  <c r="BP27" i="18"/>
  <c r="V27" i="18" s="1"/>
  <c r="X27" i="18"/>
  <c r="AD27" i="18" s="1"/>
  <c r="AU27" i="18"/>
  <c r="BO28" i="18"/>
  <c r="BN28" i="18"/>
  <c r="W27" i="18"/>
  <c r="X25" i="16"/>
  <c r="AD25" i="16" s="1"/>
  <c r="BP25" i="16"/>
  <c r="V25" i="16" s="1"/>
  <c r="AC24" i="16"/>
  <c r="AH24" i="16" s="1"/>
  <c r="AI24" i="16"/>
  <c r="AJ23" i="16"/>
  <c r="BN26" i="16"/>
  <c r="AT26" i="16" s="1"/>
  <c r="W25" i="16"/>
  <c r="AU25" i="16"/>
  <c r="BO26" i="16"/>
  <c r="AJ26" i="18" l="1"/>
  <c r="AC27" i="18"/>
  <c r="AH27" i="18" s="1"/>
  <c r="AI27" i="18"/>
  <c r="BP28" i="18"/>
  <c r="V28" i="18" s="1"/>
  <c r="X28" i="18"/>
  <c r="AD28" i="18" s="1"/>
  <c r="BN29" i="18"/>
  <c r="W28" i="18"/>
  <c r="AU28" i="18"/>
  <c r="BO29" i="18"/>
  <c r="AT28" i="18"/>
  <c r="AJ24" i="16"/>
  <c r="BN27" i="16"/>
  <c r="W26" i="16"/>
  <c r="BO27" i="16"/>
  <c r="AU26" i="16"/>
  <c r="X26" i="16"/>
  <c r="AD26" i="16" s="1"/>
  <c r="BP26" i="16"/>
  <c r="V26" i="16" s="1"/>
  <c r="AI25" i="16"/>
  <c r="AC25" i="16"/>
  <c r="AH25" i="16" s="1"/>
  <c r="AC28" i="18" l="1"/>
  <c r="AH28" i="18" s="1"/>
  <c r="AI28" i="18"/>
  <c r="AJ27" i="18"/>
  <c r="BP29" i="18"/>
  <c r="V29" i="18" s="1"/>
  <c r="X29" i="18"/>
  <c r="AD29" i="18" s="1"/>
  <c r="BN30" i="18"/>
  <c r="BO30" i="18"/>
  <c r="W29" i="18"/>
  <c r="AU29" i="18"/>
  <c r="AT30" i="18"/>
  <c r="AT29" i="18"/>
  <c r="AJ25" i="16"/>
  <c r="AC26" i="16"/>
  <c r="AH26" i="16" s="1"/>
  <c r="AI26" i="16"/>
  <c r="X27" i="16"/>
  <c r="AD27" i="16" s="1"/>
  <c r="BP27" i="16"/>
  <c r="V27" i="16" s="1"/>
  <c r="AU27" i="16"/>
  <c r="BO28" i="16"/>
  <c r="BN28" i="16"/>
  <c r="AT28" i="16" s="1"/>
  <c r="W27" i="16"/>
  <c r="AT27" i="16"/>
  <c r="BP30" i="18" l="1"/>
  <c r="V30" i="18" s="1"/>
  <c r="X30" i="18"/>
  <c r="AD30" i="18" s="1"/>
  <c r="AJ28" i="18"/>
  <c r="AI29" i="18"/>
  <c r="AC29" i="18"/>
  <c r="AH29" i="18" s="1"/>
  <c r="AU30" i="18"/>
  <c r="BN31" i="18"/>
  <c r="W30" i="18"/>
  <c r="BO31" i="18"/>
  <c r="AI27" i="16"/>
  <c r="AC27" i="16"/>
  <c r="AH27" i="16" s="1"/>
  <c r="BP28" i="16"/>
  <c r="V28" i="16" s="1"/>
  <c r="X28" i="16"/>
  <c r="AD28" i="16" s="1"/>
  <c r="W28" i="16"/>
  <c r="AU28" i="16"/>
  <c r="BO29" i="16"/>
  <c r="BN29" i="16"/>
  <c r="AT29" i="16" s="1"/>
  <c r="AJ26" i="16"/>
  <c r="AJ29" i="18" l="1"/>
  <c r="BP31" i="18"/>
  <c r="V31" i="18" s="1"/>
  <c r="X31" i="18"/>
  <c r="AD31" i="18" s="1"/>
  <c r="AC30" i="18"/>
  <c r="AH30" i="18" s="1"/>
  <c r="AI30" i="18"/>
  <c r="AU31" i="18"/>
  <c r="BO32" i="18"/>
  <c r="BN32" i="18"/>
  <c r="AT32" i="18" s="1"/>
  <c r="W31" i="18"/>
  <c r="AT31" i="18"/>
  <c r="AJ27" i="16"/>
  <c r="X29" i="16"/>
  <c r="AD29" i="16" s="1"/>
  <c r="BP29" i="16"/>
  <c r="V29" i="16" s="1"/>
  <c r="AI28" i="16"/>
  <c r="AC28" i="16"/>
  <c r="AH28" i="16" s="1"/>
  <c r="AU29" i="16"/>
  <c r="BO30" i="16"/>
  <c r="BN30" i="16"/>
  <c r="W29" i="16"/>
  <c r="BP32" i="18" l="1"/>
  <c r="V32" i="18" s="1"/>
  <c r="X32" i="18"/>
  <c r="AD32" i="18" s="1"/>
  <c r="AJ30" i="18"/>
  <c r="AC31" i="18"/>
  <c r="AH31" i="18" s="1"/>
  <c r="AI31" i="18"/>
  <c r="W32" i="18"/>
  <c r="AT33" i="18"/>
  <c r="BO33" i="18"/>
  <c r="BN33" i="18"/>
  <c r="AU32" i="18"/>
  <c r="BO31" i="16"/>
  <c r="BN31" i="16"/>
  <c r="AT31" i="16" s="1"/>
  <c r="W30" i="16"/>
  <c r="AU30" i="16"/>
  <c r="AT30" i="16"/>
  <c r="X30" i="16"/>
  <c r="AD30" i="16" s="1"/>
  <c r="BP30" i="16"/>
  <c r="V30" i="16" s="1"/>
  <c r="AJ28" i="16"/>
  <c r="AC29" i="16"/>
  <c r="AH29" i="16" s="1"/>
  <c r="AI29" i="16"/>
  <c r="AJ31" i="18" l="1"/>
  <c r="BP33" i="18"/>
  <c r="V33" i="18" s="1"/>
  <c r="X33" i="18"/>
  <c r="AD33" i="18" s="1"/>
  <c r="AX33" i="18"/>
  <c r="AZ33" i="18" s="1"/>
  <c r="BA33" i="18" s="1"/>
  <c r="AC32" i="18"/>
  <c r="AH32" i="18" s="1"/>
  <c r="AI32" i="18"/>
  <c r="AJ32" i="18" s="1"/>
  <c r="AT34" i="18"/>
  <c r="BO34" i="18"/>
  <c r="W33" i="18"/>
  <c r="BN34" i="18"/>
  <c r="AU33" i="18"/>
  <c r="AI30" i="16"/>
  <c r="AC30" i="16"/>
  <c r="AH30" i="16" s="1"/>
  <c r="W31" i="16"/>
  <c r="AU31" i="16"/>
  <c r="BO32" i="16"/>
  <c r="BP32" i="16" s="1"/>
  <c r="BN32" i="16"/>
  <c r="AJ29" i="16"/>
  <c r="X31" i="16"/>
  <c r="BP31" i="16"/>
  <c r="V31" i="16" s="1"/>
  <c r="BP34" i="18" l="1"/>
  <c r="V34" i="18" s="1"/>
  <c r="X34" i="18"/>
  <c r="AD34" i="18" s="1"/>
  <c r="AC33" i="18"/>
  <c r="AH33" i="18" s="1"/>
  <c r="AJ33" i="18" s="1"/>
  <c r="AI33" i="18"/>
  <c r="BO35" i="18"/>
  <c r="BN35" i="18"/>
  <c r="AT35" i="18" s="1"/>
  <c r="W34" i="18"/>
  <c r="AU34" i="18"/>
  <c r="AZ34" i="18" s="1"/>
  <c r="BA34" i="18" s="1"/>
  <c r="AJ30" i="16"/>
  <c r="AU32" i="16"/>
  <c r="BO33" i="16"/>
  <c r="BN33" i="16"/>
  <c r="AT33" i="16" s="1"/>
  <c r="W32" i="16"/>
  <c r="AT32" i="16"/>
  <c r="AC31" i="16"/>
  <c r="AI31" i="16"/>
  <c r="AD31" i="16"/>
  <c r="AX35" i="18" l="1"/>
  <c r="BP35" i="18"/>
  <c r="V35" i="18" s="1"/>
  <c r="X35" i="18"/>
  <c r="AD35" i="18" s="1"/>
  <c r="AI34" i="18"/>
  <c r="AC34" i="18"/>
  <c r="AH34" i="18" s="1"/>
  <c r="W35" i="18"/>
  <c r="BN36" i="18"/>
  <c r="AT36" i="18" s="1"/>
  <c r="BO36" i="18"/>
  <c r="AU35" i="18"/>
  <c r="BP33" i="16"/>
  <c r="V33" i="16" s="1"/>
  <c r="X33" i="16"/>
  <c r="AH31" i="16"/>
  <c r="BN34" i="16"/>
  <c r="W33" i="16"/>
  <c r="AU33" i="16"/>
  <c r="BO34" i="16"/>
  <c r="BP34" i="16" s="1"/>
  <c r="AX36" i="18" l="1"/>
  <c r="AZ36" i="18" s="1"/>
  <c r="BA36" i="18" s="1"/>
  <c r="AZ35" i="18"/>
  <c r="BA35" i="18" s="1"/>
  <c r="AI35" i="18"/>
  <c r="AC35" i="18"/>
  <c r="AH35" i="18" s="1"/>
  <c r="BP36" i="18"/>
  <c r="V36" i="18" s="1"/>
  <c r="X36" i="18"/>
  <c r="AD36" i="18" s="1"/>
  <c r="AJ34" i="18"/>
  <c r="AU36" i="18"/>
  <c r="BO37" i="18"/>
  <c r="BN37" i="18"/>
  <c r="AT37" i="18"/>
  <c r="W36" i="18"/>
  <c r="AC33" i="16"/>
  <c r="AI33" i="16"/>
  <c r="AD33" i="16"/>
  <c r="AU34" i="16"/>
  <c r="BO35" i="16"/>
  <c r="BP35" i="16" s="1"/>
  <c r="BN35" i="16"/>
  <c r="AT35" i="16" s="1"/>
  <c r="W34" i="16"/>
  <c r="AJ31" i="16"/>
  <c r="AT34" i="16"/>
  <c r="AC36" i="18" l="1"/>
  <c r="AH36" i="18" s="1"/>
  <c r="AI36" i="18"/>
  <c r="AJ35" i="18"/>
  <c r="BP37" i="18"/>
  <c r="V37" i="18" s="1"/>
  <c r="X37" i="18"/>
  <c r="AD37" i="18" s="1"/>
  <c r="BN38" i="18"/>
  <c r="AT38" i="18" s="1"/>
  <c r="W37" i="18"/>
  <c r="AU37" i="18"/>
  <c r="AX37" i="18" s="1"/>
  <c r="AZ37" i="18" s="1"/>
  <c r="BA37" i="18" s="1"/>
  <c r="BO38" i="18"/>
  <c r="AH33" i="16"/>
  <c r="AU35" i="16"/>
  <c r="BO36" i="16"/>
  <c r="BP36" i="16" s="1"/>
  <c r="BN36" i="16"/>
  <c r="AT36" i="16" s="1"/>
  <c r="W35" i="16"/>
  <c r="AI37" i="18" l="1"/>
  <c r="AC37" i="18"/>
  <c r="AH37" i="18" s="1"/>
  <c r="AJ37" i="18" s="1"/>
  <c r="BP38" i="18"/>
  <c r="V38" i="18" s="1"/>
  <c r="X38" i="18"/>
  <c r="AD38" i="18" s="1"/>
  <c r="AJ36" i="18"/>
  <c r="AU38" i="18"/>
  <c r="AX38" i="18" s="1"/>
  <c r="AZ38" i="18" s="1"/>
  <c r="BA38" i="18" s="1"/>
  <c r="W38" i="18"/>
  <c r="BO39" i="18"/>
  <c r="BN39" i="18"/>
  <c r="AJ33" i="16"/>
  <c r="BO37" i="16"/>
  <c r="BP37" i="16" s="1"/>
  <c r="BN37" i="16"/>
  <c r="AT37" i="16" s="1"/>
  <c r="W36" i="16"/>
  <c r="AU36" i="16"/>
  <c r="AC38" i="18" l="1"/>
  <c r="AH38" i="18" s="1"/>
  <c r="AJ38" i="18" s="1"/>
  <c r="AI38" i="18"/>
  <c r="BP39" i="18"/>
  <c r="V39" i="18" s="1"/>
  <c r="X39" i="18"/>
  <c r="AD39" i="18" s="1"/>
  <c r="BO40" i="18"/>
  <c r="AU39" i="18"/>
  <c r="BN40" i="18"/>
  <c r="AT40" i="18"/>
  <c r="W39" i="18"/>
  <c r="AT39" i="18"/>
  <c r="AX39" i="18" s="1"/>
  <c r="AZ39" i="18" s="1"/>
  <c r="BA39" i="18" s="1"/>
  <c r="BO38" i="16"/>
  <c r="BP38" i="16" s="1"/>
  <c r="BN38" i="16"/>
  <c r="AU37" i="16"/>
  <c r="W37" i="16"/>
  <c r="BP40" i="18" l="1"/>
  <c r="V40" i="18" s="1"/>
  <c r="X40" i="18"/>
  <c r="AD40" i="18" s="1"/>
  <c r="AI39" i="18"/>
  <c r="AC39" i="18"/>
  <c r="AH39" i="18" s="1"/>
  <c r="AJ39" i="18" s="1"/>
  <c r="W40" i="18"/>
  <c r="AU40" i="18"/>
  <c r="AX40" i="18" s="1"/>
  <c r="AZ40" i="18" s="1"/>
  <c r="BA40" i="18" s="1"/>
  <c r="BO41" i="18"/>
  <c r="BN41" i="18"/>
  <c r="AT41" i="18" s="1"/>
  <c r="W38" i="16"/>
  <c r="AU38" i="16"/>
  <c r="BO39" i="16"/>
  <c r="BP39" i="16" s="1"/>
  <c r="BN39" i="16"/>
  <c r="AT39" i="16" s="1"/>
  <c r="AT38" i="16"/>
  <c r="BP41" i="18" l="1"/>
  <c r="V41" i="18" s="1"/>
  <c r="X41" i="18"/>
  <c r="AD41" i="18" s="1"/>
  <c r="AC40" i="18"/>
  <c r="AH40" i="18" s="1"/>
  <c r="AJ40" i="18" s="1"/>
  <c r="AI40" i="18"/>
  <c r="W41" i="18"/>
  <c r="AU41" i="18"/>
  <c r="AX41" i="18" s="1"/>
  <c r="BN42" i="18"/>
  <c r="AT42" i="18" s="1"/>
  <c r="BO42" i="18"/>
  <c r="AU39" i="16"/>
  <c r="BO40" i="16"/>
  <c r="BP40" i="16" s="1"/>
  <c r="BN40" i="16"/>
  <c r="AT40" i="16" s="1"/>
  <c r="W39" i="16"/>
  <c r="AZ41" i="18" l="1"/>
  <c r="BA41" i="18" s="1"/>
  <c r="AC41" i="18"/>
  <c r="AH41" i="18" s="1"/>
  <c r="AI41" i="18"/>
  <c r="BP42" i="18"/>
  <c r="V42" i="18" s="1"/>
  <c r="X42" i="18"/>
  <c r="AD42" i="18" s="1"/>
  <c r="BO43" i="18"/>
  <c r="BN43" i="18"/>
  <c r="AT43" i="18" s="1"/>
  <c r="W42" i="18"/>
  <c r="AU42" i="18"/>
  <c r="AX42" i="18" s="1"/>
  <c r="AZ42" i="18" s="1"/>
  <c r="BA42" i="18" s="1"/>
  <c r="BN41" i="16"/>
  <c r="AT41" i="16" s="1"/>
  <c r="BO41" i="16"/>
  <c r="BP41" i="16" s="1"/>
  <c r="AU40" i="16"/>
  <c r="W40" i="16"/>
  <c r="BP43" i="18" l="1"/>
  <c r="V43" i="18" s="1"/>
  <c r="X43" i="18"/>
  <c r="AD43" i="18" s="1"/>
  <c r="AJ41" i="18"/>
  <c r="AC42" i="18"/>
  <c r="AH42" i="18" s="1"/>
  <c r="AI42" i="18"/>
  <c r="AJ42" i="18" s="1"/>
  <c r="AX43" i="18"/>
  <c r="AZ43" i="18" s="1"/>
  <c r="BA43" i="18" s="1"/>
  <c r="W43" i="18"/>
  <c r="BO44" i="18"/>
  <c r="BN44" i="18"/>
  <c r="AU43" i="18"/>
  <c r="AT44" i="18"/>
  <c r="BO42" i="16"/>
  <c r="BP42" i="16" s="1"/>
  <c r="BN42" i="16"/>
  <c r="AU41" i="16"/>
  <c r="W41" i="16"/>
  <c r="BP44" i="18" l="1"/>
  <c r="V44" i="18" s="1"/>
  <c r="X44" i="18"/>
  <c r="AD44" i="18" s="1"/>
  <c r="AX44" i="18"/>
  <c r="AZ44" i="18" s="1"/>
  <c r="BA44" i="18" s="1"/>
  <c r="AI43" i="18"/>
  <c r="AC43" i="18"/>
  <c r="AH43" i="18" s="1"/>
  <c r="AJ43" i="18" s="1"/>
  <c r="AU44" i="18"/>
  <c r="W44" i="18"/>
  <c r="BN45" i="18"/>
  <c r="AT45" i="18" s="1"/>
  <c r="BO45" i="18"/>
  <c r="AU42" i="16"/>
  <c r="BO43" i="16"/>
  <c r="BP43" i="16" s="1"/>
  <c r="W42" i="16"/>
  <c r="BN43" i="16"/>
  <c r="AT42" i="16"/>
  <c r="BP45" i="18" l="1"/>
  <c r="V45" i="18" s="1"/>
  <c r="AC45" i="18" s="1"/>
  <c r="X45" i="18"/>
  <c r="AC44" i="18"/>
  <c r="AH44" i="18" s="1"/>
  <c r="AI44" i="18"/>
  <c r="BN46" i="18"/>
  <c r="BO46" i="18"/>
  <c r="AT46" i="18"/>
  <c r="AU45" i="18"/>
  <c r="W45" i="18"/>
  <c r="W43" i="16"/>
  <c r="AU43" i="16"/>
  <c r="BO44" i="16"/>
  <c r="BP44" i="16" s="1"/>
  <c r="BN44" i="16"/>
  <c r="AT43" i="16"/>
  <c r="AJ44" i="18" l="1"/>
  <c r="BP46" i="18"/>
  <c r="V46" i="18" s="1"/>
  <c r="X46" i="18"/>
  <c r="AD46" i="18" s="1"/>
  <c r="AI45" i="18"/>
  <c r="AD45" i="18"/>
  <c r="AH45" i="18" s="1"/>
  <c r="AJ45" i="18" s="1"/>
  <c r="BN47" i="18"/>
  <c r="AT47" i="18" s="1"/>
  <c r="W46" i="18"/>
  <c r="AU46" i="18"/>
  <c r="BO47" i="18"/>
  <c r="BO45" i="16"/>
  <c r="BP45" i="16" s="1"/>
  <c r="BN45" i="16"/>
  <c r="AU44" i="16"/>
  <c r="W44" i="16"/>
  <c r="AT44" i="16"/>
  <c r="BP47" i="18" l="1"/>
  <c r="V47" i="18" s="1"/>
  <c r="X47" i="18"/>
  <c r="AD47" i="18" s="1"/>
  <c r="AI46" i="18"/>
  <c r="AC46" i="18"/>
  <c r="AH46" i="18" s="1"/>
  <c r="AJ46" i="18" s="1"/>
  <c r="AU47" i="18"/>
  <c r="BO48" i="18"/>
  <c r="BN48" i="18"/>
  <c r="AT48" i="18" s="1"/>
  <c r="W47" i="18"/>
  <c r="AU45" i="16"/>
  <c r="BO46" i="16"/>
  <c r="BP46" i="16" s="1"/>
  <c r="BN46" i="16"/>
  <c r="AT46" i="16" s="1"/>
  <c r="W45" i="16"/>
  <c r="AT45" i="16"/>
  <c r="BP48" i="18" l="1"/>
  <c r="V48" i="18" s="1"/>
  <c r="X48" i="18"/>
  <c r="AD48" i="18" s="1"/>
  <c r="AC47" i="18"/>
  <c r="AH47" i="18" s="1"/>
  <c r="AI47" i="18"/>
  <c r="BO49" i="18"/>
  <c r="BN49" i="18"/>
  <c r="AT49" i="18" s="1"/>
  <c r="W48" i="18"/>
  <c r="AU48" i="18"/>
  <c r="AX48" i="18" s="1"/>
  <c r="AZ48" i="18" s="1"/>
  <c r="BA48" i="18" s="1"/>
  <c r="W46" i="16"/>
  <c r="AU46" i="16"/>
  <c r="BO47" i="16"/>
  <c r="BP47" i="16" s="1"/>
  <c r="BN47" i="16"/>
  <c r="BP49" i="18" l="1"/>
  <c r="V49" i="18" s="1"/>
  <c r="X49" i="18"/>
  <c r="AD49" i="18" s="1"/>
  <c r="AJ47" i="18"/>
  <c r="AC48" i="18"/>
  <c r="AH48" i="18" s="1"/>
  <c r="AI48" i="18"/>
  <c r="W49" i="18"/>
  <c r="BO50" i="18"/>
  <c r="BN50" i="18"/>
  <c r="AU49" i="18"/>
  <c r="AX49" i="18" s="1"/>
  <c r="AZ49" i="18" s="1"/>
  <c r="BA49" i="18" s="1"/>
  <c r="BO48" i="16"/>
  <c r="BP48" i="16" s="1"/>
  <c r="BN48" i="16"/>
  <c r="AU47" i="16"/>
  <c r="W47" i="16"/>
  <c r="AT47" i="16"/>
  <c r="AJ48" i="18" l="1"/>
  <c r="AC49" i="18"/>
  <c r="AH49" i="18" s="1"/>
  <c r="AJ49" i="18" s="1"/>
  <c r="AI49" i="18"/>
  <c r="BP50" i="18"/>
  <c r="V50" i="18" s="1"/>
  <c r="X50" i="18"/>
  <c r="AD50" i="18" s="1"/>
  <c r="AU50" i="18"/>
  <c r="BO51" i="18"/>
  <c r="BN51" i="18"/>
  <c r="AT51" i="18" s="1"/>
  <c r="W50" i="18"/>
  <c r="AT50" i="18"/>
  <c r="AX50" i="18" s="1"/>
  <c r="AZ50" i="18" s="1"/>
  <c r="BA50" i="18" s="1"/>
  <c r="BO49" i="16"/>
  <c r="BP49" i="16" s="1"/>
  <c r="BN49" i="16"/>
  <c r="AT49" i="16" s="1"/>
  <c r="AU48" i="16"/>
  <c r="W48" i="16"/>
  <c r="AT48" i="16"/>
  <c r="AX51" i="18" l="1"/>
  <c r="AC50" i="18"/>
  <c r="AH50" i="18" s="1"/>
  <c r="AI50" i="18"/>
  <c r="BP51" i="18"/>
  <c r="V51" i="18" s="1"/>
  <c r="X51" i="18"/>
  <c r="AD51" i="18" s="1"/>
  <c r="BN52" i="18"/>
  <c r="BO52" i="18"/>
  <c r="W51" i="18"/>
  <c r="AT52" i="18"/>
  <c r="AU51" i="18"/>
  <c r="W49" i="16"/>
  <c r="AU49" i="16"/>
  <c r="BO50" i="16"/>
  <c r="BP50" i="16" s="1"/>
  <c r="BN50" i="16"/>
  <c r="AI51" i="18" l="1"/>
  <c r="AC51" i="18"/>
  <c r="AH51" i="18" s="1"/>
  <c r="AX52" i="18"/>
  <c r="BP52" i="18"/>
  <c r="V52" i="18" s="1"/>
  <c r="X52" i="18"/>
  <c r="AD52" i="18" s="1"/>
  <c r="AJ50" i="18"/>
  <c r="AZ51" i="18"/>
  <c r="BA51" i="18" s="1"/>
  <c r="BO53" i="18"/>
  <c r="AU52" i="18"/>
  <c r="W52" i="18"/>
  <c r="BN53" i="18"/>
  <c r="AU50" i="16"/>
  <c r="BO51" i="16"/>
  <c r="BP51" i="16" s="1"/>
  <c r="BN51" i="16"/>
  <c r="W50" i="16"/>
  <c r="AT50" i="16"/>
  <c r="BP53" i="18" l="1"/>
  <c r="V53" i="18" s="1"/>
  <c r="X53" i="18"/>
  <c r="AD53" i="18" s="1"/>
  <c r="AI52" i="18"/>
  <c r="AC52" i="18"/>
  <c r="AH52" i="18" s="1"/>
  <c r="AJ52" i="18" s="1"/>
  <c r="AZ52" i="18"/>
  <c r="BA52" i="18" s="1"/>
  <c r="AJ51" i="18"/>
  <c r="AU53" i="18"/>
  <c r="BO54" i="18"/>
  <c r="BN54" i="18"/>
  <c r="AT54" i="18"/>
  <c r="W53" i="18"/>
  <c r="AT53" i="18"/>
  <c r="BO52" i="16"/>
  <c r="BP52" i="16" s="1"/>
  <c r="BN52" i="16"/>
  <c r="AT52" i="16" s="1"/>
  <c r="W51" i="16"/>
  <c r="AU51" i="16"/>
  <c r="AT51" i="16"/>
  <c r="AX53" i="18" l="1"/>
  <c r="BP54" i="18"/>
  <c r="V54" i="18" s="1"/>
  <c r="X54" i="18"/>
  <c r="AD54" i="18" s="1"/>
  <c r="AC53" i="18"/>
  <c r="AH53" i="18" s="1"/>
  <c r="AI53" i="18"/>
  <c r="W54" i="18"/>
  <c r="BO55" i="18"/>
  <c r="BN55" i="18"/>
  <c r="AU54" i="18"/>
  <c r="AX54" i="18" s="1"/>
  <c r="AZ54" i="18" s="1"/>
  <c r="BA54" i="18" s="1"/>
  <c r="W52" i="16"/>
  <c r="BO53" i="16"/>
  <c r="BP53" i="16" s="1"/>
  <c r="AU52" i="16"/>
  <c r="BN53" i="16"/>
  <c r="AJ53" i="18" l="1"/>
  <c r="AC54" i="18"/>
  <c r="AH54" i="18" s="1"/>
  <c r="AI54" i="18"/>
  <c r="BP55" i="18"/>
  <c r="V55" i="18" s="1"/>
  <c r="X55" i="18"/>
  <c r="AD55" i="18" s="1"/>
  <c r="AZ53" i="18"/>
  <c r="BA53" i="18" s="1"/>
  <c r="BN56" i="18"/>
  <c r="AU55" i="18"/>
  <c r="BO56" i="18"/>
  <c r="W55" i="18"/>
  <c r="AT55" i="18"/>
  <c r="AX55" i="18" s="1"/>
  <c r="AU53" i="16"/>
  <c r="BO54" i="16"/>
  <c r="BP54" i="16" s="1"/>
  <c r="BN54" i="16"/>
  <c r="AT54" i="16" s="1"/>
  <c r="W53" i="16"/>
  <c r="AT53" i="16"/>
  <c r="AJ54" i="18" l="1"/>
  <c r="BP56" i="18"/>
  <c r="V56" i="18" s="1"/>
  <c r="X56" i="18"/>
  <c r="AD56" i="18" s="1"/>
  <c r="AZ55" i="18"/>
  <c r="BA55" i="18" s="1"/>
  <c r="AI55" i="18"/>
  <c r="AC55" i="18"/>
  <c r="AH55" i="18" s="1"/>
  <c r="AJ55" i="18" s="1"/>
  <c r="BO57" i="18"/>
  <c r="BN57" i="18"/>
  <c r="AT57" i="18" s="1"/>
  <c r="AX57" i="18" s="1"/>
  <c r="W56" i="18"/>
  <c r="AU56" i="18"/>
  <c r="AT56" i="18"/>
  <c r="AX56" i="18" s="1"/>
  <c r="AZ56" i="18" s="1"/>
  <c r="BA56" i="18" s="1"/>
  <c r="BN55" i="16"/>
  <c r="W54" i="16"/>
  <c r="AU54" i="16"/>
  <c r="BO55" i="16"/>
  <c r="BP55" i="16" s="1"/>
  <c r="AZ57" i="18" l="1"/>
  <c r="BA57" i="18" s="1"/>
  <c r="BP57" i="18"/>
  <c r="V57" i="18" s="1"/>
  <c r="X57" i="18"/>
  <c r="AD57" i="18" s="1"/>
  <c r="AI56" i="18"/>
  <c r="AC56" i="18"/>
  <c r="AH56" i="18" s="1"/>
  <c r="AJ56" i="18" s="1"/>
  <c r="AU57" i="18"/>
  <c r="W57" i="18"/>
  <c r="BO58" i="18"/>
  <c r="BN58" i="18"/>
  <c r="BO56" i="16"/>
  <c r="BP56" i="16" s="1"/>
  <c r="BN56" i="16"/>
  <c r="AT56" i="16" s="1"/>
  <c r="W55" i="16"/>
  <c r="AU55" i="16"/>
  <c r="AT55" i="16"/>
  <c r="AC57" i="18" l="1"/>
  <c r="AH57" i="18" s="1"/>
  <c r="AJ57" i="18" s="1"/>
  <c r="AI57" i="18"/>
  <c r="BP58" i="18"/>
  <c r="V58" i="18" s="1"/>
  <c r="X58" i="18"/>
  <c r="AD58" i="18" s="1"/>
  <c r="AU58" i="18"/>
  <c r="BO59" i="18"/>
  <c r="BN59" i="18"/>
  <c r="W58" i="18"/>
  <c r="AT58" i="18"/>
  <c r="AX58" i="18" s="1"/>
  <c r="AU56" i="16"/>
  <c r="BO57" i="16"/>
  <c r="BP57" i="16" s="1"/>
  <c r="BN57" i="16"/>
  <c r="AT57" i="16" s="1"/>
  <c r="W56" i="16"/>
  <c r="BP59" i="18" l="1"/>
  <c r="V59" i="18" s="1"/>
  <c r="X59" i="18"/>
  <c r="AD59" i="18" s="1"/>
  <c r="AC58" i="18"/>
  <c r="AH58" i="18" s="1"/>
  <c r="AI58" i="18"/>
  <c r="AZ58" i="18"/>
  <c r="BA58" i="18" s="1"/>
  <c r="BO60" i="18"/>
  <c r="BN60" i="18"/>
  <c r="W59" i="18"/>
  <c r="AU59" i="18"/>
  <c r="AT59" i="18"/>
  <c r="W57" i="16"/>
  <c r="AU57" i="16"/>
  <c r="BO58" i="16"/>
  <c r="BP58" i="16" s="1"/>
  <c r="BN58" i="16"/>
  <c r="AJ58" i="18" l="1"/>
  <c r="BP60" i="18"/>
  <c r="V60" i="18" s="1"/>
  <c r="X60" i="18"/>
  <c r="AD60" i="18" s="1"/>
  <c r="AI59" i="18"/>
  <c r="AC59" i="18"/>
  <c r="AH59" i="18" s="1"/>
  <c r="AJ59" i="18" s="1"/>
  <c r="BO61" i="18"/>
  <c r="W60" i="18"/>
  <c r="AU60" i="18"/>
  <c r="BN61" i="18"/>
  <c r="AT61" i="18" s="1"/>
  <c r="AT60" i="18"/>
  <c r="AU58" i="16"/>
  <c r="BO59" i="16"/>
  <c r="BP59" i="16" s="1"/>
  <c r="BN59" i="16"/>
  <c r="AT59" i="16" s="1"/>
  <c r="W58" i="16"/>
  <c r="AT58" i="16"/>
  <c r="BP61" i="18" l="1"/>
  <c r="V61" i="18" s="1"/>
  <c r="X61" i="18"/>
  <c r="AD61" i="18" s="1"/>
  <c r="AX60" i="18"/>
  <c r="AZ60" i="18" s="1"/>
  <c r="BA60" i="18" s="1"/>
  <c r="AC60" i="18"/>
  <c r="AH60" i="18" s="1"/>
  <c r="AJ60" i="18" s="1"/>
  <c r="AI60" i="18"/>
  <c r="AX61" i="18"/>
  <c r="W61" i="18"/>
  <c r="AU61" i="18"/>
  <c r="BO62" i="18"/>
  <c r="BN62" i="18"/>
  <c r="BO60" i="16"/>
  <c r="BP60" i="16" s="1"/>
  <c r="BN60" i="16"/>
  <c r="AT60" i="16" s="1"/>
  <c r="W59" i="16"/>
  <c r="AU59" i="16"/>
  <c r="AZ61" i="18" l="1"/>
  <c r="BA61" i="18"/>
  <c r="BP62" i="18"/>
  <c r="V62" i="18" s="1"/>
  <c r="X62" i="18"/>
  <c r="AD62" i="18" s="1"/>
  <c r="AC61" i="18"/>
  <c r="AH61" i="18" s="1"/>
  <c r="AI61" i="18"/>
  <c r="BO63" i="18"/>
  <c r="BN63" i="18"/>
  <c r="AT63" i="18" s="1"/>
  <c r="W62" i="18"/>
  <c r="AU62" i="18"/>
  <c r="AT62" i="18"/>
  <c r="W60" i="16"/>
  <c r="AU60" i="16"/>
  <c r="BO61" i="16"/>
  <c r="BP61" i="16" s="1"/>
  <c r="BN61" i="16"/>
  <c r="AX63" i="18" l="1"/>
  <c r="AJ61" i="18"/>
  <c r="AC62" i="18"/>
  <c r="AH62" i="18" s="1"/>
  <c r="AI62" i="18"/>
  <c r="BP63" i="18"/>
  <c r="V63" i="18" s="1"/>
  <c r="X63" i="18"/>
  <c r="AD63" i="18" s="1"/>
  <c r="BN64" i="18"/>
  <c r="AT64" i="18" s="1"/>
  <c r="W63" i="18"/>
  <c r="BO64" i="18"/>
  <c r="AU63" i="18"/>
  <c r="BN62" i="16"/>
  <c r="AU61" i="16"/>
  <c r="BO62" i="16"/>
  <c r="BP62" i="16" s="1"/>
  <c r="W61" i="16"/>
  <c r="AT61" i="16"/>
  <c r="AX64" i="18" l="1"/>
  <c r="AZ64" i="18" s="1"/>
  <c r="BA64" i="18" s="1"/>
  <c r="AZ63" i="18"/>
  <c r="BA63" i="18"/>
  <c r="AJ62" i="18"/>
  <c r="AI63" i="18"/>
  <c r="AC63" i="18"/>
  <c r="AH63" i="18" s="1"/>
  <c r="AJ63" i="18" s="1"/>
  <c r="BP64" i="18"/>
  <c r="V64" i="18" s="1"/>
  <c r="X64" i="18"/>
  <c r="AD64" i="18" s="1"/>
  <c r="AU64" i="18"/>
  <c r="BO65" i="18"/>
  <c r="BN65" i="18"/>
  <c r="W64" i="18"/>
  <c r="AT65" i="18"/>
  <c r="BN63" i="16"/>
  <c r="W62" i="16"/>
  <c r="BO63" i="16"/>
  <c r="BP63" i="16" s="1"/>
  <c r="AU62" i="16"/>
  <c r="AT62" i="16"/>
  <c r="AC64" i="18" l="1"/>
  <c r="AH64" i="18" s="1"/>
  <c r="AJ64" i="18" s="1"/>
  <c r="AI64" i="18"/>
  <c r="BP65" i="18"/>
  <c r="V65" i="18" s="1"/>
  <c r="X65" i="18"/>
  <c r="AD65" i="18" s="1"/>
  <c r="AU65" i="18"/>
  <c r="AX65" i="18" s="1"/>
  <c r="BO66" i="18"/>
  <c r="BN66" i="18"/>
  <c r="W65" i="18"/>
  <c r="AU63" i="16"/>
  <c r="W63" i="16"/>
  <c r="BO64" i="16"/>
  <c r="BP64" i="16" s="1"/>
  <c r="BN64" i="16"/>
  <c r="AT63" i="16"/>
  <c r="BA65" i="18" l="1"/>
  <c r="AZ65" i="18"/>
  <c r="BP66" i="18"/>
  <c r="V66" i="18" s="1"/>
  <c r="X66" i="18"/>
  <c r="AD66" i="18" s="1"/>
  <c r="AI65" i="18"/>
  <c r="AC65" i="18"/>
  <c r="AH65" i="18" s="1"/>
  <c r="AU66" i="18"/>
  <c r="W66" i="18"/>
  <c r="BO67" i="18"/>
  <c r="BN67" i="18"/>
  <c r="AT66" i="18"/>
  <c r="AX66" i="18" s="1"/>
  <c r="AU64" i="16"/>
  <c r="BO65" i="16"/>
  <c r="BP65" i="16" s="1"/>
  <c r="BN65" i="16"/>
  <c r="AT65" i="16" s="1"/>
  <c r="W64" i="16"/>
  <c r="AT64" i="16"/>
  <c r="AZ66" i="18" l="1"/>
  <c r="BA66" i="18" s="1"/>
  <c r="AC66" i="18"/>
  <c r="AH66" i="18" s="1"/>
  <c r="AI66" i="18"/>
  <c r="AJ65" i="18"/>
  <c r="BP67" i="18"/>
  <c r="V67" i="18" s="1"/>
  <c r="X67" i="18"/>
  <c r="AD67" i="18" s="1"/>
  <c r="AU67" i="18"/>
  <c r="BO68" i="18"/>
  <c r="BN68" i="18"/>
  <c r="W67" i="18"/>
  <c r="AT67" i="18"/>
  <c r="BO66" i="16"/>
  <c r="BP66" i="16" s="1"/>
  <c r="W65" i="16"/>
  <c r="AU65" i="16"/>
  <c r="BN66" i="16"/>
  <c r="BP68" i="18" l="1"/>
  <c r="V68" i="18" s="1"/>
  <c r="X68" i="18"/>
  <c r="AC67" i="18"/>
  <c r="AH67" i="18" s="1"/>
  <c r="AI67" i="18"/>
  <c r="AJ66" i="18"/>
  <c r="W68" i="18"/>
  <c r="P72" i="18" s="1"/>
  <c r="P75" i="18" s="1"/>
  <c r="AU68" i="18"/>
  <c r="AT68" i="18"/>
  <c r="BO67" i="16"/>
  <c r="AU66" i="16"/>
  <c r="BN67" i="16"/>
  <c r="W66" i="16"/>
  <c r="AT66" i="16"/>
  <c r="AJ67" i="18" l="1"/>
  <c r="AD68" i="18"/>
  <c r="AD69" i="18" s="1"/>
  <c r="X69" i="18"/>
  <c r="AC68" i="18"/>
  <c r="AI68" i="18"/>
  <c r="AI69" i="18" s="1"/>
  <c r="V69" i="18"/>
  <c r="BP67" i="16"/>
  <c r="V67" i="16" s="1"/>
  <c r="X67" i="16"/>
  <c r="W67" i="16"/>
  <c r="AU67" i="16"/>
  <c r="BO68" i="16"/>
  <c r="BP68" i="16" s="1"/>
  <c r="BN68" i="16"/>
  <c r="AU68" i="16" s="1"/>
  <c r="AT67" i="16"/>
  <c r="AH68" i="18" l="1"/>
  <c r="AC69" i="18"/>
  <c r="AD67" i="16"/>
  <c r="AD69" i="16" s="1"/>
  <c r="X69" i="16"/>
  <c r="AC67" i="16"/>
  <c r="AI67" i="16"/>
  <c r="AI69" i="16" s="1"/>
  <c r="V69" i="16"/>
  <c r="AT68" i="16"/>
  <c r="W68" i="16"/>
  <c r="P72" i="16" s="1"/>
  <c r="P75" i="16" s="1"/>
  <c r="AJ68" i="18" l="1"/>
  <c r="AH69" i="18"/>
  <c r="AH67" i="16"/>
  <c r="AC69" i="16"/>
  <c r="AJ67" i="16" l="1"/>
  <c r="AH69" i="16"/>
</calcChain>
</file>

<file path=xl/sharedStrings.xml><?xml version="1.0" encoding="utf-8"?>
<sst xmlns="http://schemas.openxmlformats.org/spreadsheetml/2006/main" count="395" uniqueCount="172">
  <si>
    <t>CHF</t>
  </si>
  <si>
    <t xml:space="preserve">heures déplacées art.17.a)
travail de nuit
</t>
  </si>
  <si>
    <t>heures déplacées art 17.b) dès 17.00 le samedi jusqu'au lundi 06.00 
+ heures supplém. "spéciales" art.13.2.c) et 13.2.d)</t>
  </si>
  <si>
    <t>%</t>
  </si>
  <si>
    <t>Militaire</t>
  </si>
  <si>
    <t>Vacances</t>
  </si>
  <si>
    <t>Accident</t>
  </si>
  <si>
    <t>Absence just. non payée</t>
  </si>
  <si>
    <t>Congé H sup.Année Préc.</t>
  </si>
  <si>
    <t>Maladie</t>
  </si>
  <si>
    <t>Pci</t>
  </si>
  <si>
    <t>Heures standards art.12.1</t>
  </si>
  <si>
    <t>Heures supplém. art.12.1.b) 41h-45h</t>
  </si>
  <si>
    <t xml:space="preserve">Travail exédentaire art.12.1.c) connu directement
</t>
  </si>
  <si>
    <t>Total des absences</t>
  </si>
  <si>
    <t>cumul</t>
  </si>
  <si>
    <t>cumul max 80</t>
  </si>
  <si>
    <t>travail excédentaire  découlant des max 80</t>
  </si>
  <si>
    <t>heures sup en tenant compte du max 80</t>
  </si>
  <si>
    <t>Congé H sup.An.Courante</t>
  </si>
  <si>
    <t>Q1</t>
  </si>
  <si>
    <t>Q2</t>
  </si>
  <si>
    <t>Q3</t>
  </si>
  <si>
    <t>Q4</t>
  </si>
  <si>
    <t>Q5</t>
  </si>
  <si>
    <t>Q6</t>
  </si>
  <si>
    <t>Q7</t>
  </si>
  <si>
    <t>Q8</t>
  </si>
  <si>
    <t>Résultat</t>
  </si>
  <si>
    <t>Tout vide?</t>
  </si>
  <si>
    <t>H, I, J = 0?</t>
  </si>
  <si>
    <t>An courante?</t>
  </si>
  <si>
    <t>&lt;= 45h?</t>
  </si>
  <si>
    <t>Absence?</t>
  </si>
  <si>
    <t>80 h sup?</t>
  </si>
  <si>
    <t>Embran-chement numéro 1-4</t>
  </si>
  <si>
    <t>Embran-chement numéro 5-8</t>
  </si>
  <si>
    <t>Embran-chement numéro 9-11</t>
  </si>
  <si>
    <t>Embran-chement numéro 12-15</t>
  </si>
  <si>
    <t>Embran-chement numéro 16-19</t>
  </si>
  <si>
    <t>&lt;41h</t>
  </si>
  <si>
    <t>= 41h?</t>
  </si>
  <si>
    <t>passage à 80 cette semaine-là?</t>
  </si>
  <si>
    <t>Branche</t>
  </si>
  <si>
    <t>vacances</t>
  </si>
  <si>
    <t>Beschäftigungsgrad</t>
  </si>
  <si>
    <t xml:space="preserve">Name </t>
  </si>
  <si>
    <t>Vorname</t>
  </si>
  <si>
    <t>AHV-Nr.</t>
  </si>
  <si>
    <r>
      <rPr>
        <b/>
        <sz val="12"/>
        <color rgb="FF000000"/>
        <rFont val="Arial"/>
        <family val="2"/>
      </rPr>
      <t xml:space="preserve">Anhang VII </t>
    </r>
  </si>
  <si>
    <r>
      <rPr>
        <sz val="12"/>
        <color rgb="FF000000"/>
        <rFont val="Arial"/>
        <family val="2"/>
      </rPr>
      <t xml:space="preserve">Regeln und Anwendungsbeispiele </t>
    </r>
  </si>
  <si>
    <r>
      <rPr>
        <sz val="11"/>
        <color theme="1"/>
        <rFont val="Arial"/>
        <family val="2"/>
      </rPr>
      <t xml:space="preserve">Jahr </t>
    </r>
  </si>
  <si>
    <r>
      <rPr>
        <sz val="11"/>
        <color theme="1"/>
        <rFont val="Arial"/>
        <family val="2"/>
      </rPr>
      <t>Feriensaldo des Vorjahres</t>
    </r>
  </si>
  <si>
    <r>
      <rPr>
        <sz val="11"/>
        <color theme="1"/>
        <rFont val="Arial"/>
        <family val="2"/>
      </rPr>
      <t>Stunden</t>
    </r>
  </si>
  <si>
    <r>
      <rPr>
        <sz val="10"/>
        <color theme="1"/>
        <rFont val="Arial"/>
        <family val="2"/>
      </rPr>
      <t>Feriensatz</t>
    </r>
  </si>
  <si>
    <r>
      <rPr>
        <sz val="10"/>
        <color theme="1"/>
        <rFont val="Arial"/>
        <family val="2"/>
      </rPr>
      <t>Jährlicher Ferienanspruch</t>
    </r>
  </si>
  <si>
    <r>
      <rPr>
        <sz val="10"/>
        <color theme="1"/>
        <rFont val="Arial"/>
        <family val="2"/>
      </rPr>
      <t>Zu kompensierender Stundensaldo des Vorjahres</t>
    </r>
  </si>
  <si>
    <r>
      <rPr>
        <sz val="10"/>
        <color theme="1"/>
        <rFont val="Arial"/>
        <family val="2"/>
      </rPr>
      <t xml:space="preserve">Stundenlohn des Vorjahres </t>
    </r>
  </si>
  <si>
    <r>
      <rPr>
        <sz val="9"/>
        <color theme="1"/>
        <rFont val="Arial"/>
        <family val="2"/>
      </rPr>
      <t>Erhöhung</t>
    </r>
  </si>
  <si>
    <t>Stunden</t>
  </si>
  <si>
    <r>
      <rPr>
        <sz val="10"/>
        <color theme="1"/>
        <rFont val="Arial"/>
        <family val="2"/>
      </rPr>
      <t>Stundenlohn des Jahres</t>
    </r>
  </si>
  <si>
    <t>BASIS</t>
  </si>
  <si>
    <r>
      <rPr>
        <sz val="9"/>
        <color theme="1"/>
        <rFont val="Arial"/>
        <family val="2"/>
      </rPr>
      <t>Eingabe der Ausfallstunden</t>
    </r>
  </si>
  <si>
    <r>
      <rPr>
        <sz val="9"/>
        <color theme="1"/>
        <rFont val="Arial"/>
        <family val="2"/>
      </rPr>
      <t>Eingabe der geleisteten Stunden</t>
    </r>
  </si>
  <si>
    <r>
      <rPr>
        <sz val="9"/>
        <color theme="1"/>
        <rFont val="Arial"/>
        <family val="2"/>
      </rPr>
      <t>Aufteilung</t>
    </r>
  </si>
  <si>
    <r>
      <rPr>
        <sz val="9"/>
        <color theme="1"/>
        <rFont val="Arial"/>
        <family val="2"/>
      </rPr>
      <t>Entlohnung</t>
    </r>
  </si>
  <si>
    <r>
      <rPr>
        <sz val="9"/>
        <color theme="1"/>
        <rFont val="Arial"/>
        <family val="2"/>
      </rPr>
      <t>Woche</t>
    </r>
  </si>
  <si>
    <r>
      <rPr>
        <sz val="9"/>
        <color theme="1"/>
        <rFont val="Arial"/>
        <family val="2"/>
      </rPr>
      <t xml:space="preserve">Anzahl der Tage Montag – Sonntag Woche </t>
    </r>
  </si>
  <si>
    <r>
      <rPr>
        <sz val="9"/>
        <color theme="1"/>
        <rFont val="Arial"/>
        <family val="2"/>
      </rPr>
      <t>Anzahl der Tage Montag – Sonntag diese Woche</t>
    </r>
  </si>
  <si>
    <t>Anzahl der wöchentlich. Standardstunden Art. 12</t>
  </si>
  <si>
    <r>
      <rPr>
        <sz val="9"/>
        <rFont val="Arial"/>
        <family val="2"/>
      </rPr>
      <t xml:space="preserve">Ferien 
</t>
    </r>
    <r>
      <rPr>
        <sz val="9"/>
        <color rgb="FFFF0000"/>
        <rFont val="Arial"/>
        <family val="2"/>
      </rPr>
      <t xml:space="preserve">auf dem Lohnblatt als Entschädigung abgerechnet </t>
    </r>
  </si>
  <si>
    <r>
      <rPr>
        <sz val="9"/>
        <rFont val="Arial"/>
        <family val="2"/>
      </rPr>
      <t xml:space="preserve">Urlaub Überstd. Vorjahr
</t>
    </r>
    <r>
      <rPr>
        <sz val="8"/>
        <color theme="1"/>
        <rFont val="Arial"/>
        <family val="2"/>
      </rPr>
      <t>diese Std. gleichen die Überstd. des Vorjahrs aus</t>
    </r>
  </si>
  <si>
    <t>Urlaub Überstd. laufendes Jahr</t>
  </si>
  <si>
    <r>
      <rPr>
        <sz val="9"/>
        <rFont val="Arial"/>
        <family val="2"/>
      </rPr>
      <t xml:space="preserve">Krankheit 
</t>
    </r>
    <r>
      <rPr>
        <sz val="9"/>
        <color rgb="FFFF0000"/>
        <rFont val="Arial"/>
        <family val="2"/>
      </rPr>
      <t xml:space="preserve">auf dem Lohnblatt als Entschädigung abgerechnet </t>
    </r>
  </si>
  <si>
    <r>
      <rPr>
        <sz val="9"/>
        <rFont val="Arial"/>
        <family val="2"/>
      </rPr>
      <t xml:space="preserve">Unfall 
</t>
    </r>
    <r>
      <rPr>
        <sz val="9"/>
        <color rgb="FFFF0000"/>
        <rFont val="Arial"/>
        <family val="2"/>
      </rPr>
      <t xml:space="preserve">auf dem Lohnblatt als Entschädigung abgerechnet </t>
    </r>
  </si>
  <si>
    <r>
      <rPr>
        <sz val="9"/>
        <rFont val="Arial"/>
        <family val="2"/>
      </rPr>
      <t xml:space="preserve">Militär 
</t>
    </r>
    <r>
      <rPr>
        <sz val="9"/>
        <color rgb="FFFF0000"/>
        <rFont val="Arial"/>
        <family val="2"/>
      </rPr>
      <t xml:space="preserve">auf dem Lohnblatt als Entschädigung abgerechnet </t>
    </r>
  </si>
  <si>
    <r>
      <rPr>
        <sz val="9"/>
        <rFont val="Arial"/>
        <family val="2"/>
      </rPr>
      <t xml:space="preserve">Zivilschutz 
</t>
    </r>
    <r>
      <rPr>
        <sz val="9"/>
        <color rgb="FFFF0000"/>
        <rFont val="Arial"/>
        <family val="2"/>
      </rPr>
      <t xml:space="preserve">auf dem Lohnblatt als Entschädigung abgerechnet </t>
    </r>
  </si>
  <si>
    <r>
      <rPr>
        <sz val="9"/>
        <rFont val="Arial"/>
        <family val="2"/>
      </rPr>
      <t>Begrün. Absenz unbezahlt
(z. B. Umzug usw.)</t>
    </r>
  </si>
  <si>
    <r>
      <rPr>
        <sz val="9"/>
        <color theme="1"/>
        <rFont val="Arial"/>
        <family val="2"/>
      </rPr>
      <t>Anzahl der von Montag bis Freitag zwischen 6 Uhr und 22 Uhr sowie am Samstag von 6 Uhr bis 17 Uhr geleisteten Stunden Art. 12.1a), inkl. Feiertage, Karenztage bei Unfällen und begrün. bezahlte Absenzen Art. 25.1</t>
    </r>
  </si>
  <si>
    <r>
      <rPr>
        <sz val="9"/>
        <color theme="1"/>
        <rFont val="Arial"/>
        <family val="2"/>
      </rPr>
      <t>Verschobene Stunden Art.17.a) Nachtarbeit
ausser ab 17 Uhr am Samstag bis zum Montag 6 Uhr Art.17.b)</t>
    </r>
  </si>
  <si>
    <r>
      <rPr>
        <sz val="9"/>
        <color theme="1"/>
        <rFont val="Arial"/>
        <family val="2"/>
      </rPr>
      <t>Verschobene Stunden Art 17.b) ab 17 Uhr am Samstag bis 6 Uhr am Montag 
+ Überstunden Art.13.2.c) und 13.2.d) geleistete Arbeit zwischen  22 Uhr und 6 Uhr oder an Sonn- und Feiertagen</t>
    </r>
  </si>
  <si>
    <r>
      <rPr>
        <sz val="9"/>
        <color theme="1"/>
        <rFont val="Arial"/>
        <family val="2"/>
      </rPr>
      <t>Gesamt der Woche inkl. Absenzen</t>
    </r>
  </si>
  <si>
    <r>
      <rPr>
        <sz val="9"/>
        <color theme="1"/>
        <rFont val="Arial"/>
        <family val="2"/>
      </rPr>
      <t>Gesamt effektiv geleistete Arbeit der Woche</t>
    </r>
  </si>
  <si>
    <r>
      <rPr>
        <sz val="9"/>
        <color theme="1"/>
        <rFont val="Arial"/>
        <family val="2"/>
      </rPr>
      <t xml:space="preserve">Standardstunden Art. 12.1
</t>
    </r>
  </si>
  <si>
    <r>
      <rPr>
        <sz val="9"/>
        <color theme="1"/>
        <rFont val="Arial"/>
        <family val="2"/>
      </rPr>
      <t xml:space="preserve">Überstunden Art.12.1.b) 41– 45 Std.
</t>
    </r>
  </si>
  <si>
    <r>
      <rPr>
        <sz val="9"/>
        <color theme="1"/>
        <rFont val="Arial"/>
        <family val="2"/>
      </rPr>
      <t xml:space="preserve">Gesamt der Kontrolle der Überstd. kumuliert auf max. 80 Std. Art. 12.1 f)
</t>
    </r>
  </si>
  <si>
    <r>
      <rPr>
        <sz val="9"/>
        <color theme="1"/>
        <rFont val="Arial"/>
        <family val="2"/>
      </rPr>
      <t xml:space="preserve">Überarbeitszeit Art. 12.1c)
</t>
    </r>
  </si>
  <si>
    <r>
      <rPr>
        <sz val="9"/>
        <color theme="1"/>
        <rFont val="Arial"/>
        <family val="2"/>
      </rPr>
      <t xml:space="preserve">Verschobene Stunden Art. 17.a)
Nachtarbeit
</t>
    </r>
  </si>
  <si>
    <r>
      <rPr>
        <sz val="9"/>
        <color theme="1"/>
        <rFont val="Arial"/>
        <family val="2"/>
      </rPr>
      <t>Verschobene Stunden Art 17.b) ab 17 Uhr am Samstag bis 6 Uhr am Montag 
+ „besondere“ Überstunden Art.13.2.c) und 13.2.d)</t>
    </r>
  </si>
  <si>
    <r>
      <rPr>
        <sz val="9"/>
        <color theme="1"/>
        <rFont val="Arial"/>
        <family val="2"/>
      </rPr>
      <t xml:space="preserve">Standardstunden Art. 13.2a)
</t>
    </r>
  </si>
  <si>
    <r>
      <rPr>
        <sz val="9"/>
        <color theme="1"/>
        <rFont val="Arial"/>
        <family val="2"/>
      </rPr>
      <t xml:space="preserve">Angehäufte Überstd. bis zu 80 Std. Art. 13.2b)
</t>
    </r>
  </si>
  <si>
    <r>
      <rPr>
        <sz val="9"/>
        <color theme="1"/>
        <rFont val="Arial"/>
        <family val="2"/>
      </rPr>
      <t xml:space="preserve">Überarbeitszeit Art. 13.3a)
</t>
    </r>
  </si>
  <si>
    <r>
      <rPr>
        <sz val="9"/>
        <color theme="1"/>
        <rFont val="Arial"/>
        <family val="2"/>
      </rPr>
      <t xml:space="preserve">Verschobene Stunden Art 17.b) ab 17 Uhr am Samstag bis 6 Uhr am Montag 
+ „besondere “Überstunden Art.13.2.c) und 13.2.d)
</t>
    </r>
  </si>
  <si>
    <r>
      <rPr>
        <sz val="9"/>
        <color theme="1"/>
        <rFont val="Arial"/>
        <family val="2"/>
      </rPr>
      <t xml:space="preserve">Gesamter geschuldeter wöchentlicher Bruttolohn
inkl. Zulagen
</t>
    </r>
  </si>
  <si>
    <r>
      <rPr>
        <sz val="9"/>
        <color theme="1"/>
        <rFont val="Arial"/>
        <family val="2"/>
      </rPr>
      <t>Geschuldeter Betrag für Ferien Art. 20.2
ohne Einbezug von Zulagen</t>
    </r>
  </si>
  <si>
    <t xml:space="preserve">Geschuldeter Betrag für den 13. Monatslohn 
Art. 20.2 
</t>
  </si>
  <si>
    <r>
      <rPr>
        <sz val="9"/>
        <color theme="1"/>
        <rFont val="Arial"/>
        <family val="2"/>
      </rPr>
      <t xml:space="preserve"> Wo. 1</t>
    </r>
  </si>
  <si>
    <t>Noch offener Saldo aus Vorjahr Art. 13.2e)</t>
  </si>
  <si>
    <r>
      <rPr>
        <sz val="9"/>
        <color theme="1"/>
        <rFont val="Arial"/>
        <family val="2"/>
      </rPr>
      <t xml:space="preserve"> Wo. 2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</si>
  <si>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3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</si>
  <si>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4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</si>
  <si>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5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</si>
  <si>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6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</si>
  <si>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7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</si>
  <si>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8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</si>
  <si>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9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</si>
  <si>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10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</si>
  <si>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11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</si>
  <si>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12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</si>
  <si>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13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</si>
  <si>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14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</si>
  <si>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15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</si>
  <si>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16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</si>
  <si>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17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</si>
  <si>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18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</si>
  <si>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19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</si>
  <si>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20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</si>
  <si>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21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</si>
  <si>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22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</si>
  <si>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23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</si>
  <si>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24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</si>
  <si>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25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</si>
  <si>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26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</si>
  <si>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27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</si>
  <si>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28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</si>
  <si>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29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</si>
  <si>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30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</si>
  <si>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31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</si>
  <si>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32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</si>
  <si>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33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</si>
  <si>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34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</si>
  <si>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35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</si>
  <si>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36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</si>
  <si>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37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</si>
  <si>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38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</si>
  <si>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39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</si>
  <si>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40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</si>
  <si>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41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</si>
  <si>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42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</si>
  <si>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43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</si>
  <si>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44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</si>
  <si>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45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</si>
  <si>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46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</si>
  <si>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47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</si>
  <si>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48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</si>
  <si>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49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</si>
  <si>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50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</si>
  <si>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51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</si>
  <si>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52</t>
    </r>
    <r>
      <rPr>
        <sz val="11"/>
        <color theme="1"/>
        <rFont val="Calibri"/>
        <family val="2"/>
        <scheme val="minor"/>
      </rPr>
      <t/>
    </r>
  </si>
  <si>
    <r>
      <rPr>
        <sz val="9"/>
        <color theme="1"/>
        <rFont val="Arial"/>
        <family val="2"/>
      </rPr>
      <t xml:space="preserve"> Wo. 53 oder 1</t>
    </r>
  </si>
  <si>
    <r>
      <rPr>
        <sz val="11"/>
        <color theme="1"/>
        <rFont val="Arial"/>
        <family val="2"/>
      </rPr>
      <t>Tage</t>
    </r>
  </si>
  <si>
    <r>
      <rPr>
        <sz val="9"/>
        <color theme="1"/>
        <rFont val="Arial"/>
        <family val="2"/>
      </rPr>
      <t>Stunden</t>
    </r>
  </si>
  <si>
    <t>Dieses Dokument hilft bei der Berechnung.</t>
  </si>
  <si>
    <t>Dies ist kein Lohnblatt.</t>
  </si>
  <si>
    <t>Der Lohn wird übertragen und auf dem entsprechenden Blatt festgehalten.</t>
  </si>
  <si>
    <t>Dieses Dokument wurde sorgfältig erarbeitet und geprüft.</t>
  </si>
  <si>
    <t>Der Nutzer, der die Funktionsweise dieses Dokuments verändert oder modifiziert, übernimmt die gesamte Verantwortung dafür.</t>
  </si>
  <si>
    <t>Der Autor des Dokuments ist nicht für Fehler verantwortlich, die beim Gebrauch dieses Dokuments entstehen.</t>
  </si>
  <si>
    <r>
      <rPr>
        <sz val="11"/>
        <color theme="1"/>
        <rFont val="Arial"/>
        <family val="2"/>
      </rPr>
      <t>Überstundensaldo des Jahres</t>
    </r>
  </si>
  <si>
    <r>
      <rPr>
        <b/>
        <sz val="11"/>
        <color theme="1"/>
        <rFont val="Arial"/>
        <family val="2"/>
      </rPr>
      <t>Zu kompensierender Stundensaldo auf das nächste Jahr zu übertragen</t>
    </r>
  </si>
  <si>
    <r>
      <rPr>
        <b/>
        <sz val="11"/>
        <color theme="1"/>
        <rFont val="Arial"/>
        <family val="2"/>
      </rPr>
      <t>Feriensaldo auf das nächste Jahr zu übertragen</t>
    </r>
  </si>
  <si>
    <t>Kontrolle des Ausstands</t>
  </si>
  <si>
    <r>
      <rPr>
        <sz val="11"/>
        <color theme="1"/>
        <rFont val="Arial"/>
        <family val="2"/>
      </rPr>
      <t>der/die Arbeitnehmer/in</t>
    </r>
  </si>
  <si>
    <r>
      <rPr>
        <sz val="11"/>
        <color theme="1"/>
        <rFont val="Arial"/>
        <family val="2"/>
      </rPr>
      <t>das Unternehmen</t>
    </r>
  </si>
  <si>
    <r>
      <rPr>
        <sz val="11"/>
        <color theme="1"/>
        <rFont val="Arial"/>
        <family val="2"/>
      </rPr>
      <t>Datum</t>
    </r>
  </si>
  <si>
    <r>
      <rPr>
        <sz val="11"/>
        <color theme="1"/>
        <rFont val="Arial"/>
        <family val="2"/>
      </rPr>
      <t>Unterschrift zum Einverständnis</t>
    </r>
  </si>
  <si>
    <t>Der GAV-SOR ist der Referenztext. (frazösische Version)</t>
  </si>
  <si>
    <t>BEISPIEL</t>
  </si>
  <si>
    <t>Beispiel</t>
  </si>
  <si>
    <t>xx.yy.Nummer</t>
  </si>
  <si>
    <t>Der GAV-SOR ist der Referenztext. (frazösische Fassung)</t>
  </si>
  <si>
    <t xml:space="preserve">STANDARDARBEITSZEIT nach Stunden bezahlt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</si>
</sst>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%"/>
  </numFmts>
  <fonts count="22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96">
    <xf numFmtId="0" fontId="0" fillId="0" borderId="0" xfId="0"/>
    <xf numFmtId="43" fontId="0" fillId="3" borderId="16" xfId="1" applyFont="1" applyFill="1" applyBorder="1" applyProtection="1">
      <protection locked="0"/>
    </xf>
    <xf numFmtId="43" fontId="4" fillId="3" borderId="5" xfId="1" applyFont="1" applyFill="1" applyBorder="1" applyProtection="1">
      <protection locked="0"/>
    </xf>
    <xf numFmtId="43" fontId="0" fillId="3" borderId="5" xfId="1" applyFont="1" applyFill="1" applyBorder="1" applyProtection="1">
      <protection locked="0"/>
    </xf>
    <xf numFmtId="43" fontId="0" fillId="5" borderId="1" xfId="1" applyFont="1" applyFill="1" applyBorder="1" applyAlignment="1" applyProtection="1">
      <alignment horizontal="center" vertical="center"/>
      <protection locked="0"/>
    </xf>
    <xf numFmtId="43" fontId="3" fillId="5" borderId="1" xfId="1" applyFill="1" applyBorder="1" applyAlignment="1" applyProtection="1">
      <alignment horizontal="center" vertical="center"/>
      <protection locked="0"/>
    </xf>
    <xf numFmtId="43" fontId="3" fillId="5" borderId="15" xfId="1" applyFill="1" applyBorder="1" applyAlignment="1" applyProtection="1">
      <alignment vertical="center"/>
      <protection locked="0"/>
    </xf>
    <xf numFmtId="164" fontId="0" fillId="3" borderId="19" xfId="2" applyNumberFormat="1" applyFont="1" applyFill="1" applyBorder="1" applyAlignment="1" applyProtection="1">
      <alignment horizontal="centerContinuous"/>
      <protection locked="0"/>
    </xf>
    <xf numFmtId="43" fontId="7" fillId="5" borderId="1" xfId="1" applyFon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0" fontId="0" fillId="3" borderId="5" xfId="2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43" fontId="0" fillId="0" borderId="0" xfId="1" applyFont="1"/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0" fillId="3" borderId="19" xfId="2" applyNumberFormat="1" applyFont="1" applyFill="1" applyBorder="1" applyAlignment="1">
      <alignment horizontal="centerContinuous"/>
    </xf>
    <xf numFmtId="164" fontId="0" fillId="3" borderId="9" xfId="2" applyNumberFormat="1" applyFont="1" applyFill="1" applyBorder="1" applyAlignment="1">
      <alignment horizontal="centerContinuous"/>
    </xf>
    <xf numFmtId="0" fontId="7" fillId="0" borderId="29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textRotation="90" wrapText="1"/>
    </xf>
    <xf numFmtId="0" fontId="15" fillId="0" borderId="0" xfId="0" applyFont="1"/>
    <xf numFmtId="0" fontId="14" fillId="0" borderId="0" xfId="0" applyFont="1" applyAlignment="1">
      <alignment horizontal="center" vertical="center" textRotation="90" wrapText="1"/>
    </xf>
    <xf numFmtId="0" fontId="16" fillId="0" borderId="0" xfId="0" applyFont="1"/>
    <xf numFmtId="9" fontId="14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10" fontId="0" fillId="0" borderId="5" xfId="2" applyNumberFormat="1" applyFont="1" applyBorder="1"/>
    <xf numFmtId="9" fontId="7" fillId="0" borderId="0" xfId="0" applyNumberFormat="1" applyFont="1" applyAlignment="1">
      <alignment horizontal="center" vertical="center" wrapText="1"/>
    </xf>
    <xf numFmtId="43" fontId="7" fillId="0" borderId="0" xfId="1" applyFont="1"/>
    <xf numFmtId="43" fontId="0" fillId="3" borderId="5" xfId="1" applyFont="1" applyFill="1" applyBorder="1"/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5" xfId="0" applyFont="1" applyBorder="1"/>
    <xf numFmtId="43" fontId="14" fillId="0" borderId="0" xfId="1" applyFont="1"/>
    <xf numFmtId="0" fontId="5" fillId="0" borderId="19" xfId="0" applyFont="1" applyBorder="1"/>
    <xf numFmtId="10" fontId="0" fillId="3" borderId="5" xfId="2" applyNumberFormat="1" applyFont="1" applyFill="1" applyBorder="1"/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10" fillId="9" borderId="0" xfId="0" applyFont="1" applyFill="1" applyAlignment="1">
      <alignment horizontal="right"/>
    </xf>
    <xf numFmtId="43" fontId="0" fillId="3" borderId="16" xfId="1" applyFont="1" applyFill="1" applyBorder="1"/>
    <xf numFmtId="0" fontId="0" fillId="9" borderId="30" xfId="0" applyFill="1" applyBorder="1" applyAlignment="1">
      <alignment horizontal="center" vertical="center"/>
    </xf>
    <xf numFmtId="43" fontId="4" fillId="3" borderId="5" xfId="1" applyFont="1" applyFill="1" applyBorder="1"/>
    <xf numFmtId="0" fontId="0" fillId="0" borderId="13" xfId="0" applyBorder="1"/>
    <xf numFmtId="0" fontId="0" fillId="0" borderId="13" xfId="0" applyBorder="1" applyAlignment="1">
      <alignment horizontal="center" vertical="center"/>
    </xf>
    <xf numFmtId="43" fontId="4" fillId="0" borderId="5" xfId="1" applyFont="1" applyBorder="1"/>
    <xf numFmtId="0" fontId="0" fillId="0" borderId="19" xfId="0" applyBorder="1"/>
    <xf numFmtId="0" fontId="10" fillId="0" borderId="9" xfId="0" applyFont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5" fillId="8" borderId="10" xfId="0" applyFont="1" applyFill="1" applyBorder="1" applyAlignment="1">
      <alignment horizontal="center" wrapText="1"/>
    </xf>
    <xf numFmtId="43" fontId="7" fillId="0" borderId="10" xfId="1" applyFont="1" applyBorder="1"/>
    <xf numFmtId="43" fontId="14" fillId="0" borderId="10" xfId="1" applyFont="1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textRotation="90" wrapText="1"/>
    </xf>
    <xf numFmtId="0" fontId="18" fillId="0" borderId="1" xfId="1" applyNumberFormat="1" applyFont="1" applyBorder="1" applyAlignment="1">
      <alignment horizontal="center" textRotation="90" wrapText="1"/>
    </xf>
    <xf numFmtId="0" fontId="18" fillId="0" borderId="1" xfId="1" applyNumberFormat="1" applyFont="1" applyBorder="1" applyAlignment="1">
      <alignment horizontal="center" textRotation="90"/>
    </xf>
    <xf numFmtId="0" fontId="5" fillId="2" borderId="1" xfId="0" applyFont="1" applyFill="1" applyBorder="1" applyAlignment="1">
      <alignment horizontal="center" textRotation="90" wrapText="1"/>
    </xf>
    <xf numFmtId="43" fontId="5" fillId="0" borderId="1" xfId="1" applyFont="1" applyBorder="1" applyAlignment="1">
      <alignment horizontal="center" textRotation="90" wrapText="1"/>
    </xf>
    <xf numFmtId="0" fontId="5" fillId="0" borderId="1" xfId="0" applyFont="1" applyBorder="1" applyAlignment="1">
      <alignment wrapText="1"/>
    </xf>
    <xf numFmtId="0" fontId="5" fillId="8" borderId="1" xfId="0" applyFont="1" applyFill="1" applyBorder="1" applyAlignment="1">
      <alignment horizontal="center" wrapText="1"/>
    </xf>
    <xf numFmtId="0" fontId="5" fillId="8" borderId="1" xfId="0" quotePrefix="1" applyFont="1" applyFill="1" applyBorder="1" applyAlignment="1">
      <alignment horizontal="center" wrapText="1"/>
    </xf>
    <xf numFmtId="43" fontId="20" fillId="4" borderId="1" xfId="1" applyFont="1" applyFill="1" applyBorder="1" applyAlignment="1">
      <alignment horizontal="center" textRotation="90"/>
    </xf>
    <xf numFmtId="43" fontId="20" fillId="6" borderId="1" xfId="1" applyFont="1" applyFill="1" applyBorder="1" applyAlignment="1">
      <alignment horizontal="center" textRotation="90"/>
    </xf>
    <xf numFmtId="43" fontId="21" fillId="6" borderId="1" xfId="1" applyFont="1" applyFill="1" applyBorder="1" applyAlignment="1">
      <alignment horizontal="center" textRotation="90"/>
    </xf>
    <xf numFmtId="43" fontId="21" fillId="4" borderId="1" xfId="1" applyFont="1" applyFill="1" applyBorder="1" applyAlignment="1">
      <alignment horizontal="center" textRotation="90"/>
    </xf>
    <xf numFmtId="43" fontId="21" fillId="4" borderId="1" xfId="1" applyFont="1" applyFill="1" applyBorder="1" applyAlignment="1">
      <alignment horizontal="center" textRotation="90" wrapText="1"/>
    </xf>
    <xf numFmtId="43" fontId="20" fillId="4" borderId="1" xfId="1" applyFont="1" applyFill="1" applyBorder="1" applyAlignment="1">
      <alignment horizontal="center" textRotation="90" wrapText="1"/>
    </xf>
    <xf numFmtId="0" fontId="5" fillId="0" borderId="8" xfId="0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3" fontId="7" fillId="0" borderId="1" xfId="1" applyFont="1" applyBorder="1"/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9" fontId="8" fillId="0" borderId="1" xfId="2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43" fontId="14" fillId="0" borderId="1" xfId="1" applyFont="1" applyBorder="1"/>
    <xf numFmtId="0" fontId="5" fillId="0" borderId="11" xfId="0" applyFont="1" applyBorder="1" applyAlignment="1">
      <alignment horizontal="left" vertical="center"/>
    </xf>
    <xf numFmtId="43" fontId="0" fillId="0" borderId="14" xfId="1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43" fontId="17" fillId="0" borderId="5" xfId="0" applyNumberFormat="1" applyFont="1" applyBorder="1"/>
    <xf numFmtId="0" fontId="0" fillId="2" borderId="11" xfId="0" applyFill="1" applyBorder="1" applyAlignment="1">
      <alignment horizontal="center" vertical="center"/>
    </xf>
    <xf numFmtId="0" fontId="0" fillId="0" borderId="12" xfId="0" applyBorder="1"/>
    <xf numFmtId="0" fontId="0" fillId="0" borderId="8" xfId="0" applyBorder="1"/>
    <xf numFmtId="43" fontId="0" fillId="0" borderId="8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0" borderId="8" xfId="1" applyFont="1" applyBorder="1"/>
    <xf numFmtId="43" fontId="7" fillId="0" borderId="8" xfId="0" applyNumberFormat="1" applyFont="1" applyBorder="1"/>
    <xf numFmtId="43" fontId="0" fillId="0" borderId="8" xfId="0" applyNumberFormat="1" applyBorder="1"/>
    <xf numFmtId="0" fontId="0" fillId="0" borderId="1" xfId="0" applyBorder="1"/>
    <xf numFmtId="43" fontId="0" fillId="0" borderId="1" xfId="0" applyNumberFormat="1" applyBorder="1"/>
    <xf numFmtId="0" fontId="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3" fontId="0" fillId="0" borderId="10" xfId="1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43" fontId="0" fillId="0" borderId="10" xfId="1" applyFont="1" applyBorder="1"/>
    <xf numFmtId="43" fontId="9" fillId="0" borderId="10" xfId="0" applyNumberFormat="1" applyFont="1" applyBorder="1"/>
    <xf numFmtId="43" fontId="7" fillId="0" borderId="10" xfId="0" applyNumberFormat="1" applyFont="1" applyBorder="1"/>
    <xf numFmtId="43" fontId="0" fillId="0" borderId="10" xfId="0" applyNumberFormat="1" applyBorder="1"/>
    <xf numFmtId="0" fontId="0" fillId="0" borderId="10" xfId="0" applyBorder="1"/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3" fontId="13" fillId="0" borderId="1" xfId="1" applyFont="1" applyBorder="1" applyAlignment="1">
      <alignment horizontal="center" vertical="center"/>
    </xf>
    <xf numFmtId="43" fontId="7" fillId="5" borderId="1" xfId="1" applyFont="1" applyFill="1" applyBorder="1"/>
    <xf numFmtId="0" fontId="0" fillId="2" borderId="2" xfId="0" applyFill="1" applyBorder="1" applyAlignment="1">
      <alignment horizontal="center" vertical="center"/>
    </xf>
    <xf numFmtId="43" fontId="0" fillId="5" borderId="1" xfId="1" applyFont="1" applyFill="1" applyBorder="1" applyAlignment="1">
      <alignment horizontal="center" vertical="center"/>
    </xf>
    <xf numFmtId="43" fontId="12" fillId="0" borderId="1" xfId="1" applyFont="1" applyBorder="1" applyAlignment="1">
      <alignment horizontal="center" vertical="center"/>
    </xf>
    <xf numFmtId="43" fontId="0" fillId="0" borderId="1" xfId="1" applyFont="1" applyBorder="1"/>
    <xf numFmtId="43" fontId="6" fillId="0" borderId="1" xfId="0" applyNumberFormat="1" applyFont="1" applyBorder="1"/>
    <xf numFmtId="43" fontId="7" fillId="0" borderId="1" xfId="0" applyNumberFormat="1" applyFont="1" applyBorder="1"/>
    <xf numFmtId="43" fontId="0" fillId="8" borderId="1" xfId="0" applyNumberFormat="1" applyFill="1" applyBorder="1"/>
    <xf numFmtId="0" fontId="0" fillId="8" borderId="1" xfId="0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43" fontId="7" fillId="7" borderId="1" xfId="1" applyFont="1" applyFill="1" applyBorder="1"/>
    <xf numFmtId="43" fontId="7" fillId="4" borderId="1" xfId="1" applyFont="1" applyFill="1" applyBorder="1"/>
    <xf numFmtId="43" fontId="3" fillId="5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3" fontId="4" fillId="0" borderId="7" xfId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3" fontId="5" fillId="0" borderId="7" xfId="0" applyNumberFormat="1" applyFont="1" applyBorder="1" applyAlignment="1">
      <alignment horizontal="center" vertical="center"/>
    </xf>
    <xf numFmtId="43" fontId="4" fillId="0" borderId="7" xfId="0" applyNumberFormat="1" applyFont="1" applyBorder="1" applyAlignment="1">
      <alignment horizontal="center" vertical="center"/>
    </xf>
    <xf numFmtId="43" fontId="4" fillId="0" borderId="7" xfId="1" applyFont="1" applyBorder="1"/>
    <xf numFmtId="43" fontId="4" fillId="0" borderId="7" xfId="0" applyNumberFormat="1" applyFont="1" applyBorder="1"/>
    <xf numFmtId="0" fontId="4" fillId="0" borderId="7" xfId="0" applyFont="1" applyBorder="1"/>
    <xf numFmtId="0" fontId="0" fillId="0" borderId="7" xfId="0" applyBorder="1"/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4" fillId="0" borderId="0" xfId="0" applyFont="1"/>
    <xf numFmtId="43" fontId="0" fillId="0" borderId="0" xfId="1" applyFont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43" fontId="0" fillId="0" borderId="13" xfId="0" applyNumberFormat="1" applyBorder="1" applyAlignment="1">
      <alignment horizontal="center" vertical="center"/>
    </xf>
    <xf numFmtId="43" fontId="0" fillId="0" borderId="13" xfId="1" applyFont="1" applyBorder="1" applyAlignment="1">
      <alignment horizontal="center" vertical="center"/>
    </xf>
    <xf numFmtId="0" fontId="4" fillId="0" borderId="13" xfId="0" applyFont="1" applyBorder="1"/>
    <xf numFmtId="0" fontId="0" fillId="0" borderId="15" xfId="0" applyBorder="1"/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43" fontId="3" fillId="5" borderId="15" xfId="1" applyFill="1" applyBorder="1" applyAlignment="1">
      <alignment vertical="center"/>
    </xf>
    <xf numFmtId="9" fontId="11" fillId="0" borderId="15" xfId="0" applyNumberFormat="1" applyFont="1" applyBorder="1" applyAlignment="1">
      <alignment vertical="center"/>
    </xf>
    <xf numFmtId="43" fontId="0" fillId="0" borderId="15" xfId="1" applyFont="1" applyBorder="1" applyAlignment="1">
      <alignment horizontal="center" vertical="center"/>
    </xf>
    <xf numFmtId="43" fontId="0" fillId="0" borderId="15" xfId="1" applyFont="1" applyBorder="1"/>
    <xf numFmtId="43" fontId="7" fillId="0" borderId="15" xfId="0" applyNumberFormat="1" applyFont="1" applyBorder="1"/>
    <xf numFmtId="43" fontId="0" fillId="0" borderId="15" xfId="0" applyNumberFormat="1" applyBorder="1"/>
    <xf numFmtId="0" fontId="4" fillId="0" borderId="15" xfId="0" applyFont="1" applyBorder="1"/>
    <xf numFmtId="43" fontId="0" fillId="0" borderId="0" xfId="0" applyNumberFormat="1" applyAlignment="1">
      <alignment horizontal="center" vertical="center"/>
    </xf>
    <xf numFmtId="0" fontId="7" fillId="0" borderId="0" xfId="0" applyFont="1"/>
    <xf numFmtId="0" fontId="4" fillId="0" borderId="5" xfId="0" applyFont="1" applyBorder="1" applyAlignment="1">
      <alignment horizontal="right" vertical="center"/>
    </xf>
    <xf numFmtId="43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right"/>
    </xf>
    <xf numFmtId="43" fontId="9" fillId="0" borderId="5" xfId="0" applyNumberFormat="1" applyFont="1" applyBorder="1"/>
    <xf numFmtId="0" fontId="0" fillId="0" borderId="5" xfId="0" applyBorder="1" applyAlignment="1">
      <alignment horizontal="right" vertical="center"/>
    </xf>
    <xf numFmtId="43" fontId="4" fillId="0" borderId="5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0" fillId="0" borderId="30" xfId="0" applyBorder="1"/>
    <xf numFmtId="0" fontId="0" fillId="0" borderId="30" xfId="0" applyBorder="1" applyAlignment="1">
      <alignment horizontal="center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5" borderId="22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0" fontId="0" fillId="5" borderId="24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5" borderId="25" xfId="0" applyFill="1" applyBorder="1" applyAlignment="1" applyProtection="1">
      <alignment horizontal="left" vertical="center"/>
      <protection locked="0"/>
    </xf>
    <xf numFmtId="0" fontId="0" fillId="5" borderId="26" xfId="0" applyFill="1" applyBorder="1" applyAlignment="1" applyProtection="1">
      <alignment horizontal="left" vertical="center"/>
      <protection locked="0"/>
    </xf>
    <xf numFmtId="0" fontId="0" fillId="5" borderId="27" xfId="0" applyFill="1" applyBorder="1" applyAlignment="1" applyProtection="1">
      <alignment horizontal="left" vertical="center"/>
      <protection locked="0"/>
    </xf>
    <xf numFmtId="0" fontId="0" fillId="5" borderId="28" xfId="0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0" fillId="5" borderId="21" xfId="0" applyFill="1" applyBorder="1" applyAlignment="1">
      <alignment horizontal="left" vertical="center"/>
    </xf>
    <xf numFmtId="0" fontId="0" fillId="5" borderId="22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</cellXfs>
  <cellStyles count="4">
    <cellStyle name="Komma" xfId="1" builtinId="3"/>
    <cellStyle name="Milliers 2" xfId="3"/>
    <cellStyle name="Prozent" xfId="2" builtinId="5"/>
    <cellStyle name="Standard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66FF33"/>
      <color rgb="FFFF6600"/>
      <color rgb="FFFF7C80"/>
      <color rgb="FFFFCCCC"/>
      <color rgb="FFFFE89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eila Schwab" id="{6CFBF483-968B-49F8-A19E-144A9939533B}" userId="S-1-5-21-3775340726-551085358-3642378049-1152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BU81"/>
  <sheetViews>
    <sheetView tabSelected="1" zoomScale="85" zoomScaleNormal="85" zoomScaleSheetLayoutView="90" workbookViewId="0">
      <selection activeCell="F1" sqref="F1:M1"/>
    </sheetView>
  </sheetViews>
  <sheetFormatPr baseColWidth="10" defaultRowHeight="14.25" outlineLevelRow="1" outlineLevelCol="1" x14ac:dyDescent="0.2"/>
  <cols>
    <col min="1" max="1" width="7.375" style="12" customWidth="1"/>
    <col min="2" max="3" width="4.875" style="12" bestFit="1" customWidth="1"/>
    <col min="4" max="4" width="12.25" style="12" customWidth="1"/>
    <col min="5" max="5" width="1.125" style="12" customWidth="1"/>
    <col min="6" max="13" width="5.875" style="16" customWidth="1"/>
    <col min="14" max="14" width="1.125" style="12" customWidth="1"/>
    <col min="15" max="15" width="8.875" style="12" customWidth="1"/>
    <col min="16" max="16" width="10.75" style="12" customWidth="1"/>
    <col min="17" max="17" width="11" customWidth="1"/>
    <col min="18" max="18" width="8.875" style="14" bestFit="1" customWidth="1"/>
    <col min="19" max="19" width="8.875" customWidth="1"/>
    <col min="20" max="20" width="1" style="12" customWidth="1"/>
    <col min="21" max="21" width="8.875" bestFit="1" customWidth="1"/>
    <col min="22" max="22" width="7.125" bestFit="1" customWidth="1"/>
    <col min="23" max="23" width="8.375" customWidth="1"/>
    <col min="24" max="24" width="7.375" bestFit="1" customWidth="1"/>
    <col min="25" max="25" width="6.75" bestFit="1" customWidth="1"/>
    <col min="26" max="26" width="8.875" customWidth="1"/>
    <col min="27" max="27" width="1" style="12" customWidth="1"/>
    <col min="28" max="28" width="10.75" style="15" customWidth="1"/>
    <col min="29" max="29" width="9.875" customWidth="1"/>
    <col min="30" max="30" width="10.375" customWidth="1"/>
    <col min="31" max="31" width="9" customWidth="1"/>
    <col min="32" max="32" width="10.75" customWidth="1"/>
    <col min="33" max="33" width="1" style="12" customWidth="1"/>
    <col min="34" max="34" width="10.875" customWidth="1"/>
    <col min="35" max="35" width="9.875" customWidth="1"/>
    <col min="36" max="36" width="8.875" customWidth="1"/>
    <col min="37" max="37" width="1" style="12" customWidth="1"/>
    <col min="38" max="38" width="11" hidden="1" customWidth="1"/>
    <col min="39" max="39" width="7.875" hidden="1" customWidth="1" outlineLevel="1"/>
    <col min="40" max="40" width="8" hidden="1" customWidth="1" outlineLevel="1"/>
    <col min="41" max="42" width="6" hidden="1" customWidth="1" outlineLevel="1"/>
    <col min="43" max="43" width="6.5" hidden="1" customWidth="1" outlineLevel="1"/>
    <col min="44" max="44" width="7.75" hidden="1" customWidth="1" outlineLevel="1"/>
    <col min="45" max="45" width="7.875" hidden="1" customWidth="1" outlineLevel="1"/>
    <col min="46" max="46" width="7.75" hidden="1" customWidth="1" outlineLevel="1"/>
    <col min="47" max="47" width="9" hidden="1" customWidth="1" outlineLevel="1"/>
    <col min="48" max="50" width="7.25" hidden="1" customWidth="1" outlineLevel="1"/>
    <col min="51" max="53" width="6.625" hidden="1" customWidth="1" outlineLevel="1"/>
    <col min="54" max="54" width="7.375" style="16" hidden="1" customWidth="1" collapsed="1"/>
    <col min="55" max="55" width="5.25" style="16" hidden="1" customWidth="1"/>
    <col min="56" max="60" width="5" style="16" hidden="1" customWidth="1"/>
    <col min="61" max="61" width="5.25" style="16" hidden="1" customWidth="1"/>
    <col min="62" max="62" width="6.5" style="17" hidden="1" customWidth="1"/>
    <col min="63" max="63" width="5.25" style="16" hidden="1" customWidth="1"/>
    <col min="64" max="64" width="5.625" style="16" hidden="1" customWidth="1"/>
    <col min="65" max="66" width="6" style="16" hidden="1" customWidth="1"/>
    <col min="67" max="67" width="4.875" style="16" hidden="1" customWidth="1"/>
    <col min="68" max="68" width="5.125" style="16" hidden="1" customWidth="1"/>
    <col min="69" max="69" width="6.75" style="16" hidden="1" customWidth="1"/>
    <col min="70" max="70" width="4.875" style="16" hidden="1" customWidth="1"/>
    <col min="71" max="71" width="8.75" style="16" hidden="1" customWidth="1"/>
    <col min="72" max="72" width="11.25" hidden="1" customWidth="1"/>
  </cols>
  <sheetData>
    <row r="1" spans="1:73" x14ac:dyDescent="0.2">
      <c r="D1" s="13" t="s">
        <v>46</v>
      </c>
      <c r="F1" s="172"/>
      <c r="G1" s="173"/>
      <c r="H1" s="173"/>
      <c r="I1" s="173"/>
      <c r="J1" s="173"/>
      <c r="K1" s="173"/>
      <c r="L1" s="173"/>
      <c r="M1" s="174"/>
      <c r="BB1" s="16" t="s">
        <v>44</v>
      </c>
      <c r="BD1" s="16">
        <v>205</v>
      </c>
    </row>
    <row r="2" spans="1:73" x14ac:dyDescent="0.2">
      <c r="D2" s="13" t="s">
        <v>47</v>
      </c>
      <c r="F2" s="175"/>
      <c r="G2" s="176"/>
      <c r="H2" s="176"/>
      <c r="I2" s="176"/>
      <c r="J2" s="176"/>
      <c r="K2" s="176"/>
      <c r="L2" s="176"/>
      <c r="M2" s="177"/>
      <c r="BD2" s="16">
        <v>246</v>
      </c>
    </row>
    <row r="3" spans="1:73" x14ac:dyDescent="0.2">
      <c r="D3" s="13" t="s">
        <v>48</v>
      </c>
      <c r="F3" s="178"/>
      <c r="G3" s="179"/>
      <c r="H3" s="179"/>
      <c r="I3" s="179"/>
      <c r="J3" s="179"/>
      <c r="K3" s="179"/>
      <c r="L3" s="179"/>
      <c r="M3" s="180"/>
    </row>
    <row r="4" spans="1:73" x14ac:dyDescent="0.2">
      <c r="D4" s="13" t="s">
        <v>45</v>
      </c>
      <c r="F4" s="7">
        <v>1</v>
      </c>
      <c r="G4" s="19"/>
      <c r="H4" s="20"/>
      <c r="I4" s="21"/>
      <c r="J4" s="21"/>
      <c r="K4" s="21"/>
      <c r="L4" s="21"/>
      <c r="M4" s="21"/>
    </row>
    <row r="5" spans="1:73" ht="15.75" outlineLevel="1" x14ac:dyDescent="0.25">
      <c r="A5" s="22" t="s">
        <v>49</v>
      </c>
      <c r="F5" s="21"/>
      <c r="G5" s="21"/>
      <c r="H5" s="21"/>
      <c r="I5" s="21"/>
      <c r="J5" s="21"/>
      <c r="K5" s="21"/>
      <c r="L5" s="21"/>
      <c r="M5" s="21"/>
      <c r="Q5" t="s">
        <v>51</v>
      </c>
      <c r="R5">
        <v>2019</v>
      </c>
      <c r="BB5" s="21"/>
      <c r="BC5" s="21"/>
      <c r="BD5" s="21"/>
      <c r="BE5" s="21"/>
      <c r="BF5" s="21"/>
      <c r="BG5" s="21"/>
      <c r="BH5" s="21"/>
      <c r="BI5" s="21"/>
      <c r="BJ5" s="23"/>
      <c r="BK5" s="21"/>
      <c r="BL5" s="21"/>
      <c r="BM5" s="21"/>
      <c r="BN5" s="21"/>
      <c r="BO5" s="21"/>
      <c r="BP5" s="21"/>
      <c r="BQ5" s="21"/>
      <c r="BR5" s="21"/>
      <c r="BS5" s="21"/>
    </row>
    <row r="6" spans="1:73" ht="15" outlineLevel="1" x14ac:dyDescent="0.2">
      <c r="A6" s="24" t="s">
        <v>50</v>
      </c>
      <c r="F6" s="25"/>
      <c r="G6" s="25"/>
      <c r="H6" s="25"/>
      <c r="I6" s="25"/>
      <c r="J6" s="25"/>
      <c r="K6" s="25"/>
      <c r="L6" s="25"/>
      <c r="M6" s="25"/>
      <c r="W6" s="26" t="s">
        <v>54</v>
      </c>
      <c r="X6" s="27">
        <f>IF(X7=205,10.64%,IF(X7=246,13.04%,0))</f>
        <v>0.10640000000000001</v>
      </c>
      <c r="BB6" s="25"/>
      <c r="BC6" s="25"/>
      <c r="BD6" s="25"/>
      <c r="BE6" s="25"/>
      <c r="BF6" s="25"/>
      <c r="BG6" s="25"/>
      <c r="BH6" s="25"/>
      <c r="BI6" s="25"/>
      <c r="BJ6" s="25"/>
      <c r="BK6" s="28"/>
      <c r="BL6" s="25"/>
      <c r="BM6" s="25"/>
      <c r="BN6" s="25"/>
      <c r="BO6" s="25"/>
      <c r="BP6" s="25"/>
      <c r="BQ6" s="25"/>
      <c r="BR6" s="25"/>
      <c r="BS6" s="25"/>
    </row>
    <row r="7" spans="1:73" outlineLevel="1" x14ac:dyDescent="0.2">
      <c r="F7" s="29"/>
      <c r="G7" s="29"/>
      <c r="H7" s="29"/>
      <c r="I7" s="29"/>
      <c r="J7" s="29"/>
      <c r="K7" s="29"/>
      <c r="L7" s="29"/>
      <c r="M7" s="29"/>
      <c r="O7"/>
      <c r="P7" s="13" t="s">
        <v>52</v>
      </c>
      <c r="Q7" s="3"/>
      <c r="R7" s="31" t="s">
        <v>53</v>
      </c>
      <c r="W7" s="32" t="s">
        <v>55</v>
      </c>
      <c r="X7" s="3">
        <v>205</v>
      </c>
      <c r="Y7" s="33" t="s">
        <v>59</v>
      </c>
      <c r="BB7" s="29"/>
      <c r="BC7" s="29"/>
      <c r="BD7" s="29"/>
      <c r="BE7" s="29"/>
      <c r="BF7" s="29"/>
      <c r="BG7" s="29"/>
      <c r="BH7" s="29"/>
      <c r="BI7" s="29"/>
      <c r="BJ7" s="34"/>
      <c r="BK7" s="29"/>
      <c r="BL7" s="29"/>
      <c r="BM7" s="29"/>
      <c r="BN7" s="29"/>
      <c r="BO7" s="29"/>
      <c r="BP7" s="29"/>
      <c r="BQ7" s="29"/>
      <c r="BR7" s="29"/>
      <c r="BS7" s="29"/>
    </row>
    <row r="8" spans="1:73" outlineLevel="1" x14ac:dyDescent="0.2">
      <c r="F8" s="29"/>
      <c r="G8" s="29"/>
      <c r="H8" s="29"/>
      <c r="I8" s="29"/>
      <c r="J8" s="29"/>
      <c r="K8" s="29"/>
      <c r="L8" s="29"/>
      <c r="M8" s="29"/>
      <c r="Z8" s="35" t="s">
        <v>58</v>
      </c>
      <c r="AB8" s="11"/>
      <c r="AC8" t="s">
        <v>3</v>
      </c>
      <c r="BB8" s="29"/>
      <c r="BC8" s="29"/>
      <c r="BD8" s="29"/>
      <c r="BE8" s="29"/>
      <c r="BF8" s="29"/>
      <c r="BG8" s="29"/>
      <c r="BH8" s="29"/>
      <c r="BI8" s="29"/>
      <c r="BJ8" s="34"/>
      <c r="BK8" s="29"/>
      <c r="BL8" s="29"/>
      <c r="BM8" s="29"/>
      <c r="BN8" s="29"/>
      <c r="BO8" s="29"/>
      <c r="BP8" s="29"/>
      <c r="BQ8" s="29"/>
      <c r="BR8" s="29"/>
      <c r="BS8" s="29"/>
    </row>
    <row r="9" spans="1:73" ht="15.75" outlineLevel="1" x14ac:dyDescent="0.25">
      <c r="A9" s="22" t="s">
        <v>171</v>
      </c>
      <c r="F9" s="29"/>
      <c r="G9" s="29"/>
      <c r="H9" s="29"/>
      <c r="I9" s="29"/>
      <c r="J9" s="29"/>
      <c r="K9" s="29"/>
      <c r="L9" s="29"/>
      <c r="M9" s="29"/>
      <c r="P9"/>
      <c r="R9" s="37"/>
      <c r="S9" s="38"/>
      <c r="T9" s="38"/>
      <c r="U9" s="38"/>
      <c r="V9" s="39"/>
      <c r="W9" s="40" t="s">
        <v>56</v>
      </c>
      <c r="X9" s="1"/>
      <c r="Y9" s="33" t="s">
        <v>59</v>
      </c>
      <c r="Z9" s="35" t="s">
        <v>58</v>
      </c>
      <c r="AA9"/>
      <c r="AB9" s="3"/>
      <c r="AC9" t="s">
        <v>0</v>
      </c>
      <c r="BB9" s="29"/>
      <c r="BC9" s="29"/>
      <c r="BD9" s="29"/>
      <c r="BE9" s="29"/>
      <c r="BF9" s="29"/>
      <c r="BG9" s="29"/>
      <c r="BH9" s="29"/>
      <c r="BI9" s="29"/>
      <c r="BJ9" s="34"/>
      <c r="BK9" s="29"/>
      <c r="BL9" s="29"/>
      <c r="BM9" s="29"/>
      <c r="BN9" s="29"/>
      <c r="BO9" s="29"/>
      <c r="BP9" s="29"/>
      <c r="BQ9" s="29"/>
      <c r="BR9" s="29"/>
      <c r="BS9" s="29"/>
    </row>
    <row r="10" spans="1:73" ht="15" outlineLevel="1" x14ac:dyDescent="0.25">
      <c r="F10" s="29"/>
      <c r="G10" s="29"/>
      <c r="H10" s="29"/>
      <c r="I10" s="29"/>
      <c r="J10" s="29"/>
      <c r="K10" s="29"/>
      <c r="L10" s="29"/>
      <c r="M10" s="29"/>
      <c r="R10" s="37"/>
      <c r="S10" s="38"/>
      <c r="T10" s="42"/>
      <c r="U10" s="38"/>
      <c r="V10" s="38"/>
      <c r="W10" s="40" t="s">
        <v>57</v>
      </c>
      <c r="X10" s="2">
        <v>29.3</v>
      </c>
      <c r="Y10" s="44" t="s">
        <v>0</v>
      </c>
      <c r="Z10" s="35" t="s">
        <v>58</v>
      </c>
      <c r="AA10" s="45"/>
      <c r="AB10" s="46">
        <f>IF(AB8&gt;0,ROUND(X10*AB8*2,1)/2,AB9)</f>
        <v>0</v>
      </c>
      <c r="AC10" s="47"/>
      <c r="AD10" s="48" t="s">
        <v>60</v>
      </c>
      <c r="AE10" s="46">
        <f>X10+AB10</f>
        <v>29.3</v>
      </c>
      <c r="AF10" t="s">
        <v>0</v>
      </c>
      <c r="BB10" s="29"/>
      <c r="BC10" s="29"/>
      <c r="BD10" s="29"/>
      <c r="BE10" s="29"/>
      <c r="BF10" s="29"/>
      <c r="BG10" s="29"/>
      <c r="BH10" s="29"/>
      <c r="BI10" s="29"/>
      <c r="BJ10" s="34"/>
      <c r="BK10" s="29"/>
      <c r="BL10" s="29"/>
      <c r="BM10" s="29"/>
      <c r="BN10" s="29"/>
      <c r="BO10" s="29"/>
      <c r="BP10" s="29"/>
      <c r="BQ10" s="29"/>
      <c r="BR10" s="29"/>
      <c r="BS10" s="29"/>
    </row>
    <row r="11" spans="1:73" s="57" customFormat="1" ht="14.25" customHeight="1" x14ac:dyDescent="0.2">
      <c r="A11" s="181" t="s">
        <v>61</v>
      </c>
      <c r="B11" s="182"/>
      <c r="C11" s="182"/>
      <c r="D11" s="183"/>
      <c r="E11" s="49"/>
      <c r="F11" s="184" t="s">
        <v>62</v>
      </c>
      <c r="G11" s="185"/>
      <c r="H11" s="185"/>
      <c r="I11" s="185"/>
      <c r="J11" s="185"/>
      <c r="K11" s="185"/>
      <c r="L11" s="185"/>
      <c r="M11" s="186"/>
      <c r="N11" s="50"/>
      <c r="O11" s="181" t="s">
        <v>63</v>
      </c>
      <c r="P11" s="182"/>
      <c r="Q11" s="182"/>
      <c r="R11" s="182"/>
      <c r="S11" s="183"/>
      <c r="T11" s="51"/>
      <c r="U11" s="181" t="s">
        <v>64</v>
      </c>
      <c r="V11" s="182"/>
      <c r="W11" s="182"/>
      <c r="X11" s="185"/>
      <c r="Y11" s="185"/>
      <c r="Z11" s="186"/>
      <c r="AA11" s="51"/>
      <c r="AB11" s="184" t="s">
        <v>65</v>
      </c>
      <c r="AC11" s="185"/>
      <c r="AD11" s="185"/>
      <c r="AE11" s="182"/>
      <c r="AF11" s="183"/>
      <c r="AG11" s="51"/>
      <c r="AH11" s="52"/>
      <c r="AI11" s="52"/>
      <c r="AJ11" s="52"/>
      <c r="AK11" s="51"/>
      <c r="AL11" s="53"/>
      <c r="AM11" s="54" t="s">
        <v>20</v>
      </c>
      <c r="AN11" s="54" t="s">
        <v>21</v>
      </c>
      <c r="AO11" s="54"/>
      <c r="AP11" s="54" t="s">
        <v>22</v>
      </c>
      <c r="AQ11" s="54" t="s">
        <v>23</v>
      </c>
      <c r="AR11" s="54" t="s">
        <v>24</v>
      </c>
      <c r="AS11" s="54" t="s">
        <v>25</v>
      </c>
      <c r="AT11" s="54" t="s">
        <v>26</v>
      </c>
      <c r="AU11" s="54" t="s">
        <v>27</v>
      </c>
      <c r="AV11" s="54" t="s">
        <v>28</v>
      </c>
      <c r="AW11" s="54" t="s">
        <v>28</v>
      </c>
      <c r="AX11" s="54" t="s">
        <v>28</v>
      </c>
      <c r="AY11" s="54" t="s">
        <v>28</v>
      </c>
      <c r="AZ11" s="54" t="s">
        <v>28</v>
      </c>
      <c r="BA11" s="54" t="s">
        <v>28</v>
      </c>
      <c r="BB11" s="55"/>
      <c r="BC11" s="55"/>
      <c r="BD11" s="55"/>
      <c r="BE11" s="55"/>
      <c r="BF11" s="55"/>
      <c r="BG11" s="55"/>
      <c r="BH11" s="55"/>
      <c r="BI11" s="55"/>
      <c r="BJ11" s="56"/>
      <c r="BK11" s="55"/>
      <c r="BL11" s="55"/>
      <c r="BM11" s="55"/>
      <c r="BN11" s="55"/>
      <c r="BO11" s="55"/>
      <c r="BP11" s="55"/>
      <c r="BQ11" s="55"/>
      <c r="BR11" s="55"/>
      <c r="BS11" s="55"/>
      <c r="BT11" s="53"/>
      <c r="BU11" s="53"/>
    </row>
    <row r="12" spans="1:73" s="63" customFormat="1" ht="212.25" customHeight="1" outlineLevel="1" collapsed="1" x14ac:dyDescent="0.2">
      <c r="A12" s="58" t="s">
        <v>66</v>
      </c>
      <c r="B12" s="58" t="s">
        <v>67</v>
      </c>
      <c r="C12" s="58" t="s">
        <v>68</v>
      </c>
      <c r="D12" s="58" t="s">
        <v>69</v>
      </c>
      <c r="E12" s="49"/>
      <c r="F12" s="59" t="s">
        <v>70</v>
      </c>
      <c r="G12" s="59" t="s">
        <v>71</v>
      </c>
      <c r="H12" s="60" t="s">
        <v>72</v>
      </c>
      <c r="I12" s="59" t="s">
        <v>73</v>
      </c>
      <c r="J12" s="59" t="s">
        <v>74</v>
      </c>
      <c r="K12" s="59" t="s">
        <v>75</v>
      </c>
      <c r="L12" s="59" t="s">
        <v>76</v>
      </c>
      <c r="M12" s="59" t="s">
        <v>77</v>
      </c>
      <c r="N12" s="49"/>
      <c r="O12" s="58" t="s">
        <v>78</v>
      </c>
      <c r="P12" s="58" t="s">
        <v>79</v>
      </c>
      <c r="Q12" s="58" t="s">
        <v>80</v>
      </c>
      <c r="R12" s="58" t="s">
        <v>81</v>
      </c>
      <c r="S12" s="58" t="s">
        <v>82</v>
      </c>
      <c r="T12" s="61"/>
      <c r="U12" s="58" t="s">
        <v>83</v>
      </c>
      <c r="V12" s="58" t="s">
        <v>84</v>
      </c>
      <c r="W12" s="58" t="s">
        <v>85</v>
      </c>
      <c r="X12" s="58" t="s">
        <v>86</v>
      </c>
      <c r="Y12" s="58" t="s">
        <v>87</v>
      </c>
      <c r="Z12" s="58" t="s">
        <v>88</v>
      </c>
      <c r="AA12" s="61"/>
      <c r="AB12" s="62" t="s">
        <v>89</v>
      </c>
      <c r="AC12" s="58" t="s">
        <v>90</v>
      </c>
      <c r="AD12" s="58" t="s">
        <v>91</v>
      </c>
      <c r="AE12" s="58" t="s">
        <v>87</v>
      </c>
      <c r="AF12" s="58" t="s">
        <v>92</v>
      </c>
      <c r="AG12" s="61"/>
      <c r="AH12" s="58" t="s">
        <v>93</v>
      </c>
      <c r="AI12" s="58" t="s">
        <v>94</v>
      </c>
      <c r="AJ12" s="58" t="s">
        <v>95</v>
      </c>
      <c r="AK12" s="49"/>
      <c r="AM12" s="64" t="s">
        <v>29</v>
      </c>
      <c r="AN12" s="64" t="s">
        <v>30</v>
      </c>
      <c r="AO12" s="65" t="s">
        <v>40</v>
      </c>
      <c r="AP12" s="65" t="s">
        <v>41</v>
      </c>
      <c r="AQ12" s="64" t="s">
        <v>32</v>
      </c>
      <c r="AR12" s="64" t="s">
        <v>31</v>
      </c>
      <c r="AS12" s="64" t="s">
        <v>33</v>
      </c>
      <c r="AT12" s="64" t="s">
        <v>34</v>
      </c>
      <c r="AU12" s="64" t="s">
        <v>42</v>
      </c>
      <c r="AV12" s="64" t="s">
        <v>35</v>
      </c>
      <c r="AW12" s="64" t="s">
        <v>36</v>
      </c>
      <c r="AX12" s="64" t="s">
        <v>37</v>
      </c>
      <c r="AY12" s="64" t="s">
        <v>38</v>
      </c>
      <c r="AZ12" s="64" t="s">
        <v>39</v>
      </c>
      <c r="BA12" s="64" t="s">
        <v>43</v>
      </c>
      <c r="BB12" s="66" t="s">
        <v>5</v>
      </c>
      <c r="BC12" s="66" t="s">
        <v>8</v>
      </c>
      <c r="BD12" s="66" t="s">
        <v>19</v>
      </c>
      <c r="BE12" s="67" t="s">
        <v>9</v>
      </c>
      <c r="BF12" s="67" t="s">
        <v>6</v>
      </c>
      <c r="BG12" s="67" t="s">
        <v>4</v>
      </c>
      <c r="BH12" s="67" t="s">
        <v>10</v>
      </c>
      <c r="BI12" s="67" t="s">
        <v>7</v>
      </c>
      <c r="BJ12" s="68" t="s">
        <v>14</v>
      </c>
      <c r="BK12" s="66" t="s">
        <v>11</v>
      </c>
      <c r="BL12" s="66" t="s">
        <v>12</v>
      </c>
      <c r="BM12" s="66" t="s">
        <v>15</v>
      </c>
      <c r="BN12" s="69" t="s">
        <v>16</v>
      </c>
      <c r="BO12" s="69" t="s">
        <v>17</v>
      </c>
      <c r="BP12" s="69" t="s">
        <v>18</v>
      </c>
      <c r="BQ12" s="70" t="s">
        <v>13</v>
      </c>
      <c r="BR12" s="66" t="s">
        <v>1</v>
      </c>
      <c r="BS12" s="71" t="s">
        <v>2</v>
      </c>
    </row>
    <row r="13" spans="1:73" s="57" customFormat="1" x14ac:dyDescent="0.2">
      <c r="A13" s="72"/>
      <c r="B13" s="72"/>
      <c r="C13" s="72"/>
      <c r="D13" s="73">
        <v>41</v>
      </c>
      <c r="E13" s="74"/>
      <c r="F13" s="75"/>
      <c r="G13" s="75"/>
      <c r="H13" s="75"/>
      <c r="I13" s="75"/>
      <c r="J13" s="75"/>
      <c r="K13" s="75"/>
      <c r="L13" s="75"/>
      <c r="M13" s="75"/>
      <c r="N13" s="74"/>
      <c r="O13" s="76"/>
      <c r="P13" s="77">
        <v>1.5</v>
      </c>
      <c r="Q13" s="77">
        <v>2</v>
      </c>
      <c r="R13" s="77"/>
      <c r="S13" s="77"/>
      <c r="T13" s="78"/>
      <c r="U13" s="76"/>
      <c r="V13" s="76"/>
      <c r="W13" s="76"/>
      <c r="X13" s="77">
        <v>1.25</v>
      </c>
      <c r="Y13" s="77">
        <v>1.5</v>
      </c>
      <c r="Z13" s="77">
        <v>2</v>
      </c>
      <c r="AA13" s="78"/>
      <c r="AB13" s="79">
        <v>1</v>
      </c>
      <c r="AC13" s="80">
        <v>1</v>
      </c>
      <c r="AD13" s="80">
        <v>1.25</v>
      </c>
      <c r="AE13" s="80">
        <v>1.5</v>
      </c>
      <c r="AF13" s="80">
        <v>2</v>
      </c>
      <c r="AG13" s="78"/>
      <c r="AH13" s="77"/>
      <c r="AI13" s="81">
        <f>X6</f>
        <v>0.10640000000000001</v>
      </c>
      <c r="AJ13" s="81">
        <v>8.3299999999999999E-2</v>
      </c>
      <c r="AK13" s="78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5"/>
      <c r="BC13" s="75"/>
      <c r="BD13" s="75"/>
      <c r="BE13" s="75"/>
      <c r="BF13" s="75"/>
      <c r="BG13" s="75"/>
      <c r="BH13" s="75"/>
      <c r="BI13" s="75"/>
      <c r="BJ13" s="82"/>
      <c r="BK13" s="75"/>
      <c r="BL13" s="75"/>
      <c r="BM13" s="75"/>
      <c r="BN13" s="75"/>
      <c r="BO13" s="77">
        <v>1.25</v>
      </c>
      <c r="BP13" s="75"/>
      <c r="BQ13" s="77">
        <v>1.25</v>
      </c>
      <c r="BR13" s="77">
        <v>1.5</v>
      </c>
      <c r="BS13" s="77">
        <v>2</v>
      </c>
    </row>
    <row r="14" spans="1:73" s="95" customFormat="1" x14ac:dyDescent="0.2">
      <c r="A14" s="83" t="s">
        <v>97</v>
      </c>
      <c r="B14" s="45"/>
      <c r="C14" s="45"/>
      <c r="D14" s="84"/>
      <c r="E14" s="85"/>
      <c r="F14" s="75"/>
      <c r="G14" s="86">
        <f>ROUND((X9*$F$4),2)-SUM(G15:G67)</f>
        <v>0</v>
      </c>
      <c r="H14" s="75"/>
      <c r="I14" s="75"/>
      <c r="J14" s="75"/>
      <c r="K14" s="75"/>
      <c r="L14" s="75"/>
      <c r="M14" s="75"/>
      <c r="N14" s="87"/>
      <c r="O14" s="88"/>
      <c r="P14" s="89"/>
      <c r="Q14" s="90"/>
      <c r="R14" s="90"/>
      <c r="S14" s="90"/>
      <c r="T14" s="91"/>
      <c r="U14" s="92"/>
      <c r="V14" s="89"/>
      <c r="W14" s="93"/>
      <c r="X14" s="92"/>
      <c r="Y14" s="92"/>
      <c r="Z14" s="90"/>
      <c r="AA14" s="91"/>
      <c r="AB14" s="92"/>
      <c r="AC14" s="92"/>
      <c r="AD14" s="92"/>
      <c r="AE14" s="92"/>
      <c r="AF14" s="92"/>
      <c r="AG14" s="78"/>
      <c r="AH14" s="94"/>
      <c r="AI14" s="94"/>
      <c r="AJ14" s="94"/>
      <c r="AK14" s="91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75"/>
      <c r="BC14" s="75"/>
      <c r="BD14" s="75"/>
      <c r="BE14" s="75"/>
      <c r="BF14" s="75"/>
      <c r="BG14" s="75"/>
      <c r="BH14" s="75"/>
      <c r="BI14" s="75"/>
      <c r="BJ14" s="82"/>
      <c r="BK14" s="75"/>
      <c r="BL14" s="75"/>
      <c r="BM14" s="75"/>
      <c r="BN14" s="75"/>
      <c r="BO14" s="75"/>
      <c r="BP14" s="75"/>
      <c r="BQ14" s="75"/>
      <c r="BR14" s="75"/>
      <c r="BS14" s="75"/>
    </row>
    <row r="15" spans="1:73" s="106" customFormat="1" ht="15" x14ac:dyDescent="0.25">
      <c r="A15" s="97"/>
      <c r="B15" s="98"/>
      <c r="C15" s="98"/>
      <c r="D15" s="99"/>
      <c r="E15" s="100"/>
      <c r="F15" s="75"/>
      <c r="G15" s="75"/>
      <c r="H15" s="75"/>
      <c r="I15" s="75"/>
      <c r="J15" s="75"/>
      <c r="K15" s="75"/>
      <c r="L15" s="75"/>
      <c r="M15" s="75"/>
      <c r="N15" s="101"/>
      <c r="O15" s="99"/>
      <c r="P15" s="99"/>
      <c r="Q15" s="99"/>
      <c r="R15" s="99"/>
      <c r="S15" s="99"/>
      <c r="T15" s="100"/>
      <c r="U15" s="102"/>
      <c r="V15" s="103"/>
      <c r="W15" s="104"/>
      <c r="X15" s="102"/>
      <c r="Y15" s="102"/>
      <c r="Z15" s="99"/>
      <c r="AA15" s="100"/>
      <c r="AB15" s="102"/>
      <c r="AC15" s="102"/>
      <c r="AD15" s="102"/>
      <c r="AE15" s="102"/>
      <c r="AF15" s="102"/>
      <c r="AG15" s="78"/>
      <c r="AH15" s="105"/>
      <c r="AI15" s="105"/>
      <c r="AJ15" s="105"/>
      <c r="AK15" s="100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75"/>
      <c r="BC15" s="75"/>
      <c r="BD15" s="75"/>
      <c r="BE15" s="75"/>
      <c r="BF15" s="75"/>
      <c r="BG15" s="75"/>
      <c r="BH15" s="75"/>
      <c r="BI15" s="75"/>
      <c r="BJ15" s="82"/>
      <c r="BK15" s="75"/>
      <c r="BL15" s="75"/>
      <c r="BM15" s="75"/>
      <c r="BN15" s="75"/>
      <c r="BO15" s="75"/>
      <c r="BP15" s="75"/>
      <c r="BQ15" s="75"/>
      <c r="BR15" s="75"/>
      <c r="BS15" s="75"/>
    </row>
    <row r="16" spans="1:73" s="95" customFormat="1" ht="15" x14ac:dyDescent="0.2">
      <c r="A16" s="76" t="s">
        <v>96</v>
      </c>
      <c r="B16" s="107">
        <v>6</v>
      </c>
      <c r="C16" s="108">
        <f>B16-2</f>
        <v>4</v>
      </c>
      <c r="D16" s="109">
        <f t="shared" ref="D16:D68" si="0">ROUND(IF($F$4&lt;=100%,$D$13/5*C16*$F$4,$D$13/5*C16*100%),2)</f>
        <v>32.799999999999997</v>
      </c>
      <c r="E16" s="91"/>
      <c r="F16" s="8"/>
      <c r="G16" s="8"/>
      <c r="H16" s="8"/>
      <c r="I16" s="8"/>
      <c r="J16" s="8"/>
      <c r="K16" s="8"/>
      <c r="L16" s="8"/>
      <c r="M16" s="8"/>
      <c r="N16" s="10"/>
      <c r="O16" s="4"/>
      <c r="P16" s="4"/>
      <c r="Q16" s="4"/>
      <c r="R16" s="113">
        <f t="shared" ref="R16:R68" si="1">SUM(F16:Q16)</f>
        <v>0</v>
      </c>
      <c r="S16" s="109">
        <f>SUM(O16:Q16)</f>
        <v>0</v>
      </c>
      <c r="T16" s="91"/>
      <c r="U16" s="114">
        <f t="shared" ref="U16:U68" si="2">IF(R16=0,0,BK16)</f>
        <v>0</v>
      </c>
      <c r="V16" s="115">
        <f t="shared" ref="V16:V68" si="3">IF(R16=0,0,BP16)</f>
        <v>0</v>
      </c>
      <c r="W16" s="116">
        <f>BN16</f>
        <v>0</v>
      </c>
      <c r="X16" s="114">
        <f t="shared" ref="X16:X68" si="4">IF(R16=0,0,BO16+BQ16)</f>
        <v>0</v>
      </c>
      <c r="Y16" s="114">
        <f t="shared" ref="Y16:Z31" si="5">IF(P16="",0,P16)</f>
        <v>0</v>
      </c>
      <c r="Z16" s="114">
        <f t="shared" si="5"/>
        <v>0</v>
      </c>
      <c r="AA16" s="91"/>
      <c r="AB16" s="114">
        <f>ROUND($AE$10*U16*AB$13,1)</f>
        <v>0</v>
      </c>
      <c r="AC16" s="114">
        <f>IF(V16&lt;=0,0,ROUND($AE$10*V16*AC$13,1))</f>
        <v>0</v>
      </c>
      <c r="AD16" s="114">
        <f t="shared" ref="AD16:AF31" si="6">ROUND($AE$10*X16*AD$13,1)</f>
        <v>0</v>
      </c>
      <c r="AE16" s="114">
        <f t="shared" si="6"/>
        <v>0</v>
      </c>
      <c r="AF16" s="114">
        <f t="shared" si="6"/>
        <v>0</v>
      </c>
      <c r="AG16" s="78"/>
      <c r="AH16" s="96">
        <f>SUM(AB16:AG16)</f>
        <v>0</v>
      </c>
      <c r="AI16" s="96">
        <f t="shared" ref="AI16:AI68" si="7">IF(V16&lt;0,ROUND((U16+X16+Y16+Z16)*$AE$10*$AI$13*2,1)/2,ROUND((U16+V16+X16+Y16+Z16)*$AE$10*$AI$13*2,1)/2)</f>
        <v>0</v>
      </c>
      <c r="AJ16" s="96">
        <f>ROUND((AH16+AI16)*$AJ$13*2,1)/2</f>
        <v>0</v>
      </c>
      <c r="AK16" s="91"/>
      <c r="AM16" s="117" t="str">
        <f t="shared" ref="AM16:AM68" si="8">IF(SUM(O16:Q16)=0,"OUI","NON")</f>
        <v>OUI</v>
      </c>
      <c r="AN16" s="117" t="str">
        <f>IF(SUM(O16:Q16)=0,"OUI","NON")</f>
        <v>OUI</v>
      </c>
      <c r="AO16" s="117" t="str">
        <f>IF($R16&lt;41,"OUI","NON")</f>
        <v>OUI</v>
      </c>
      <c r="AP16" s="117" t="str">
        <f>IF($R16=41,"OUI","NON")</f>
        <v>NON</v>
      </c>
      <c r="AQ16" s="117" t="str">
        <f>IF(AND($R16&lt;=45,$R16&gt;41),"OUI","NON")</f>
        <v>NON</v>
      </c>
      <c r="AR16" s="117" t="str">
        <f>IF(BD16&gt;0,"OUI","NON")</f>
        <v>NON</v>
      </c>
      <c r="AS16" s="117" t="str">
        <f>IF(BJ16=0,"NON","OUI")</f>
        <v>NON</v>
      </c>
      <c r="AT16" s="117" t="str">
        <f t="shared" ref="AT16:AT67" si="9">IF(AND(BN15&gt;=80,BN16&gt;=80),"OUI","NON")</f>
        <v>NON</v>
      </c>
      <c r="AU16" s="117" t="str">
        <f t="shared" ref="AU16:AU67" si="10">IF(AND(BN16=80,BN15&lt;80),"OUI","NON")</f>
        <v>NON</v>
      </c>
      <c r="AV16" s="118">
        <f t="shared" ref="AV16:AV68" si="11">IF(AND(AM16="NON",AN16="NON"),"",IF(AM16="OUI",1,IF(AND(AN16="OUI",AR16="OUI"),2,IF(AP16="OUI",3,4))))</f>
        <v>1</v>
      </c>
      <c r="AW16" s="118" t="str">
        <f t="shared" ref="AW16:AW68" si="12">IF(OR(AM16="OUI",AN16="OUI"),"",IF(AP16="OUI",IF(AR16="OUI",5,6),IF(AO16="OUI",IF(AR16="OUI",7,8),"")))</f>
        <v/>
      </c>
      <c r="AX16" s="118" t="str">
        <f t="shared" ref="AX16:AX68" si="13">IF(SUM(AV16:AW16)&gt;0,"",IF(AND(AQ16="OUI",AR16="NON",AS16="NON"),IF(AT16="OUI",9,IF(AU16="NON",10,11)),""))</f>
        <v/>
      </c>
      <c r="AY16" s="118" t="str">
        <f t="shared" ref="AY16:AY68" si="14">IF(SUM(AV16:AW16)&gt;0,"",IF(AQ16="OUI",IF(AR16="NON",IF(AS16="oui",IF(AT16="OUI",12,IF(AU16="NON",13,14)),""),15),""))</f>
        <v/>
      </c>
      <c r="AZ16" s="118" t="str">
        <f t="shared" ref="AZ16:AZ68" si="15">IF(SUM(AV16:AY16)&gt;0,"",IF(AQ16="NON",IF(AR16="OUI",16,IF(AT16="OUI",17,IF(AU16="NON",18,19))),""))</f>
        <v/>
      </c>
      <c r="BA16" s="119">
        <f>SUM(AV16:AZ16)</f>
        <v>1</v>
      </c>
      <c r="BB16" s="75">
        <f t="shared" ref="BB16:BI47" si="16">F16</f>
        <v>0</v>
      </c>
      <c r="BC16" s="75">
        <f t="shared" si="16"/>
        <v>0</v>
      </c>
      <c r="BD16" s="75">
        <f t="shared" si="16"/>
        <v>0</v>
      </c>
      <c r="BE16" s="75">
        <f t="shared" si="16"/>
        <v>0</v>
      </c>
      <c r="BF16" s="75">
        <f t="shared" si="16"/>
        <v>0</v>
      </c>
      <c r="BG16" s="75">
        <f t="shared" si="16"/>
        <v>0</v>
      </c>
      <c r="BH16" s="75">
        <f t="shared" si="16"/>
        <v>0</v>
      </c>
      <c r="BI16" s="75">
        <f t="shared" si="16"/>
        <v>0</v>
      </c>
      <c r="BJ16" s="82">
        <f>SUM(BE16:BI16)</f>
        <v>0</v>
      </c>
      <c r="BK16" s="120">
        <f>IF(H16&gt;0,R16-P16-Q16-H16-BQ16,IF(BL16&gt;0,R16-BB16-BC16-BJ16-BD16-P16-Q16-BL16-BQ16,R16-BB16-BC16-BJ16-BD16-P16-Q16-BQ16))</f>
        <v>0</v>
      </c>
      <c r="BL16" s="121">
        <f t="shared" ref="BL16:BL32" si="17">IF(SUM(O16:Q16)=0,IF(H16&gt;=D16,D16*-1,0),R16-BQ16-D16-BD16)</f>
        <v>0</v>
      </c>
      <c r="BM16" s="75">
        <f>SUM($BL$16:BL16)</f>
        <v>0</v>
      </c>
      <c r="BN16" s="75">
        <f t="shared" ref="BN16:BN68" si="18">IF(BN15+BL16&lt;=80,BN15+BL16,IF(BL16&lt;0,BN15+BL16,80))</f>
        <v>0</v>
      </c>
      <c r="BO16" s="75">
        <f t="shared" ref="BO16:BO68" si="19">IF(AND(76&lt;BN15,BN15&lt;80),IF(BN15+BL16&lt;=80,0,BL16-(80-BN15)),IF(BN15&lt;76,0,IF(BL16&gt;0,BL16,0)))</f>
        <v>0</v>
      </c>
      <c r="BP16" s="75">
        <f t="shared" ref="BP16:BP68" si="20">BL16-BO16</f>
        <v>0</v>
      </c>
      <c r="BQ16" s="75">
        <f t="shared" ref="BQ16:BQ68" si="21">IF(R16&gt;D16+4,R16-(D16+4),0)</f>
        <v>0</v>
      </c>
      <c r="BR16" s="75">
        <f t="shared" ref="BR16:BS47" si="22">P16</f>
        <v>0</v>
      </c>
      <c r="BS16" s="75">
        <f t="shared" si="22"/>
        <v>0</v>
      </c>
    </row>
    <row r="17" spans="1:71" s="95" customFormat="1" ht="15" x14ac:dyDescent="0.2">
      <c r="A17" s="76" t="s">
        <v>98</v>
      </c>
      <c r="B17" s="108">
        <v>7</v>
      </c>
      <c r="C17" s="108">
        <f t="shared" ref="C17:C67" si="23">B17-2</f>
        <v>5</v>
      </c>
      <c r="D17" s="109">
        <f t="shared" si="0"/>
        <v>41</v>
      </c>
      <c r="E17" s="91"/>
      <c r="F17" s="8"/>
      <c r="G17" s="8"/>
      <c r="H17" s="8"/>
      <c r="I17" s="8"/>
      <c r="J17" s="8"/>
      <c r="K17" s="8"/>
      <c r="L17" s="8"/>
      <c r="M17" s="8"/>
      <c r="N17" s="10"/>
      <c r="O17" s="5"/>
      <c r="P17" s="5"/>
      <c r="Q17" s="5"/>
      <c r="R17" s="113">
        <f t="shared" si="1"/>
        <v>0</v>
      </c>
      <c r="S17" s="109">
        <f t="shared" ref="S17:S21" si="24">SUM(O17:Q17)</f>
        <v>0</v>
      </c>
      <c r="T17" s="91"/>
      <c r="U17" s="114">
        <f t="shared" si="2"/>
        <v>0</v>
      </c>
      <c r="V17" s="115">
        <f t="shared" si="3"/>
        <v>0</v>
      </c>
      <c r="W17" s="116">
        <f t="shared" ref="W17:W68" si="25">BN17</f>
        <v>0</v>
      </c>
      <c r="X17" s="114">
        <f t="shared" si="4"/>
        <v>0</v>
      </c>
      <c r="Y17" s="114">
        <f t="shared" si="5"/>
        <v>0</v>
      </c>
      <c r="Z17" s="114">
        <f t="shared" si="5"/>
        <v>0</v>
      </c>
      <c r="AA17" s="91"/>
      <c r="AB17" s="114">
        <f t="shared" ref="AB17:AB68" si="26">ROUND($AE$10*U17*AB$13,1)</f>
        <v>0</v>
      </c>
      <c r="AC17" s="114">
        <f t="shared" ref="AC17:AC68" si="27">IF(V17&lt;=0,0,ROUND($AE$10*V17*AC$13,1))</f>
        <v>0</v>
      </c>
      <c r="AD17" s="114">
        <f t="shared" si="6"/>
        <v>0</v>
      </c>
      <c r="AE17" s="114">
        <f t="shared" si="6"/>
        <v>0</v>
      </c>
      <c r="AF17" s="114">
        <f t="shared" si="6"/>
        <v>0</v>
      </c>
      <c r="AG17" s="91"/>
      <c r="AH17" s="96">
        <f t="shared" ref="AH17:AH68" si="28">SUM(AB17:AG17)</f>
        <v>0</v>
      </c>
      <c r="AI17" s="96">
        <f t="shared" si="7"/>
        <v>0</v>
      </c>
      <c r="AJ17" s="96">
        <f t="shared" ref="AJ17:AJ68" si="29">ROUND((AH17+AI17)*$AJ$13*2,1)/2</f>
        <v>0</v>
      </c>
      <c r="AK17" s="91"/>
      <c r="AM17" s="117" t="str">
        <f t="shared" si="8"/>
        <v>OUI</v>
      </c>
      <c r="AN17" s="117" t="str">
        <f t="shared" ref="AN17:AN68" si="30">IF(SUM(O17:Q17)=0,"OUI","NON")</f>
        <v>OUI</v>
      </c>
      <c r="AO17" s="117" t="str">
        <f t="shared" ref="AO17:AO68" si="31">IF($R17&lt;41,"OUI","NON")</f>
        <v>OUI</v>
      </c>
      <c r="AP17" s="117" t="str">
        <f t="shared" ref="AP17:AP68" si="32">IF($R17=41,"OUI","NON")</f>
        <v>NON</v>
      </c>
      <c r="AQ17" s="117" t="str">
        <f t="shared" ref="AQ17:AQ68" si="33">IF(AND($R17&lt;=45,$R17&gt;41),"OUI","NON")</f>
        <v>NON</v>
      </c>
      <c r="AR17" s="117" t="str">
        <f t="shared" ref="AR17:AR68" si="34">IF(BD17&gt;0,"OUI","NON")</f>
        <v>NON</v>
      </c>
      <c r="AS17" s="117" t="str">
        <f t="shared" ref="AS17:AS68" si="35">IF(BJ17=0,"NON","OUI")</f>
        <v>NON</v>
      </c>
      <c r="AT17" s="117" t="str">
        <f t="shared" si="9"/>
        <v>NON</v>
      </c>
      <c r="AU17" s="117" t="str">
        <f t="shared" si="10"/>
        <v>NON</v>
      </c>
      <c r="AV17" s="118">
        <f t="shared" si="11"/>
        <v>1</v>
      </c>
      <c r="AW17" s="118" t="str">
        <f t="shared" si="12"/>
        <v/>
      </c>
      <c r="AX17" s="118" t="str">
        <f t="shared" si="13"/>
        <v/>
      </c>
      <c r="AY17" s="118" t="str">
        <f t="shared" si="14"/>
        <v/>
      </c>
      <c r="AZ17" s="118" t="str">
        <f t="shared" si="15"/>
        <v/>
      </c>
      <c r="BA17" s="119">
        <f t="shared" ref="BA17:BA68" si="36">SUM(AV17:AZ17)</f>
        <v>1</v>
      </c>
      <c r="BB17" s="75">
        <f t="shared" si="16"/>
        <v>0</v>
      </c>
      <c r="BC17" s="75">
        <f t="shared" si="16"/>
        <v>0</v>
      </c>
      <c r="BD17" s="75">
        <f t="shared" si="16"/>
        <v>0</v>
      </c>
      <c r="BE17" s="75">
        <f t="shared" si="16"/>
        <v>0</v>
      </c>
      <c r="BF17" s="75">
        <f t="shared" si="16"/>
        <v>0</v>
      </c>
      <c r="BG17" s="75">
        <f t="shared" si="16"/>
        <v>0</v>
      </c>
      <c r="BH17" s="75">
        <f t="shared" si="16"/>
        <v>0</v>
      </c>
      <c r="BI17" s="75">
        <f t="shared" si="16"/>
        <v>0</v>
      </c>
      <c r="BJ17" s="82">
        <f t="shared" ref="BJ17:BJ47" si="37">SUM(BE17:BI17)</f>
        <v>0</v>
      </c>
      <c r="BK17" s="120">
        <f t="shared" ref="BK17:BK68" si="38">IF(H17&gt;0,R17-P17-Q17-H17-BQ17,IF(BL17&gt;0,R17-BB17-BC17-BJ17-BD17-P17-Q17-BL17-BQ17,R17-BB17-BC17-BJ17-BD17-P17-Q17-BQ17))</f>
        <v>0</v>
      </c>
      <c r="BL17" s="121">
        <f t="shared" si="17"/>
        <v>0</v>
      </c>
      <c r="BM17" s="75">
        <f>SUM($BL$16:BL17)</f>
        <v>0</v>
      </c>
      <c r="BN17" s="75">
        <f t="shared" si="18"/>
        <v>0</v>
      </c>
      <c r="BO17" s="75">
        <f t="shared" si="19"/>
        <v>0</v>
      </c>
      <c r="BP17" s="75">
        <f t="shared" si="20"/>
        <v>0</v>
      </c>
      <c r="BQ17" s="75">
        <f t="shared" si="21"/>
        <v>0</v>
      </c>
      <c r="BR17" s="75">
        <f t="shared" si="22"/>
        <v>0</v>
      </c>
      <c r="BS17" s="75">
        <f t="shared" si="22"/>
        <v>0</v>
      </c>
    </row>
    <row r="18" spans="1:71" s="95" customFormat="1" ht="15" x14ac:dyDescent="0.2">
      <c r="A18" s="76" t="s">
        <v>99</v>
      </c>
      <c r="B18" s="108">
        <v>7</v>
      </c>
      <c r="C18" s="108">
        <f t="shared" si="23"/>
        <v>5</v>
      </c>
      <c r="D18" s="109">
        <f t="shared" si="0"/>
        <v>41</v>
      </c>
      <c r="E18" s="91"/>
      <c r="F18" s="8"/>
      <c r="G18" s="8"/>
      <c r="H18" s="8"/>
      <c r="I18" s="8"/>
      <c r="J18" s="8"/>
      <c r="K18" s="8"/>
      <c r="L18" s="8"/>
      <c r="M18" s="8"/>
      <c r="N18" s="10"/>
      <c r="O18" s="4"/>
      <c r="P18" s="4"/>
      <c r="Q18" s="4"/>
      <c r="R18" s="113">
        <f t="shared" si="1"/>
        <v>0</v>
      </c>
      <c r="S18" s="109">
        <f>SUM(O18:Q18)</f>
        <v>0</v>
      </c>
      <c r="T18" s="91"/>
      <c r="U18" s="114">
        <f t="shared" si="2"/>
        <v>0</v>
      </c>
      <c r="V18" s="115">
        <f t="shared" si="3"/>
        <v>0</v>
      </c>
      <c r="W18" s="116">
        <f t="shared" si="25"/>
        <v>0</v>
      </c>
      <c r="X18" s="114">
        <f t="shared" si="4"/>
        <v>0</v>
      </c>
      <c r="Y18" s="114">
        <f t="shared" si="5"/>
        <v>0</v>
      </c>
      <c r="Z18" s="114">
        <f t="shared" si="5"/>
        <v>0</v>
      </c>
      <c r="AA18" s="91"/>
      <c r="AB18" s="114">
        <f t="shared" si="26"/>
        <v>0</v>
      </c>
      <c r="AC18" s="114">
        <f t="shared" si="27"/>
        <v>0</v>
      </c>
      <c r="AD18" s="114">
        <f t="shared" si="6"/>
        <v>0</v>
      </c>
      <c r="AE18" s="114">
        <f t="shared" si="6"/>
        <v>0</v>
      </c>
      <c r="AF18" s="114">
        <f t="shared" si="6"/>
        <v>0</v>
      </c>
      <c r="AG18" s="91"/>
      <c r="AH18" s="96">
        <f t="shared" si="28"/>
        <v>0</v>
      </c>
      <c r="AI18" s="96">
        <f t="shared" si="7"/>
        <v>0</v>
      </c>
      <c r="AJ18" s="96">
        <f t="shared" si="29"/>
        <v>0</v>
      </c>
      <c r="AK18" s="91"/>
      <c r="AM18" s="117" t="str">
        <f t="shared" si="8"/>
        <v>OUI</v>
      </c>
      <c r="AN18" s="117" t="str">
        <f t="shared" si="30"/>
        <v>OUI</v>
      </c>
      <c r="AO18" s="117" t="str">
        <f t="shared" si="31"/>
        <v>OUI</v>
      </c>
      <c r="AP18" s="117" t="str">
        <f t="shared" si="32"/>
        <v>NON</v>
      </c>
      <c r="AQ18" s="117" t="str">
        <f t="shared" si="33"/>
        <v>NON</v>
      </c>
      <c r="AR18" s="117" t="str">
        <f t="shared" si="34"/>
        <v>NON</v>
      </c>
      <c r="AS18" s="117" t="str">
        <f t="shared" si="35"/>
        <v>NON</v>
      </c>
      <c r="AT18" s="117" t="str">
        <f t="shared" si="9"/>
        <v>NON</v>
      </c>
      <c r="AU18" s="117" t="str">
        <f t="shared" si="10"/>
        <v>NON</v>
      </c>
      <c r="AV18" s="118">
        <f t="shared" si="11"/>
        <v>1</v>
      </c>
      <c r="AW18" s="118" t="str">
        <f t="shared" si="12"/>
        <v/>
      </c>
      <c r="AX18" s="118" t="str">
        <f t="shared" si="13"/>
        <v/>
      </c>
      <c r="AY18" s="118" t="str">
        <f t="shared" si="14"/>
        <v/>
      </c>
      <c r="AZ18" s="118" t="str">
        <f t="shared" si="15"/>
        <v/>
      </c>
      <c r="BA18" s="119">
        <f t="shared" si="36"/>
        <v>1</v>
      </c>
      <c r="BB18" s="75">
        <f t="shared" si="16"/>
        <v>0</v>
      </c>
      <c r="BC18" s="75">
        <f t="shared" si="16"/>
        <v>0</v>
      </c>
      <c r="BD18" s="75">
        <f t="shared" si="16"/>
        <v>0</v>
      </c>
      <c r="BE18" s="75">
        <f t="shared" si="16"/>
        <v>0</v>
      </c>
      <c r="BF18" s="75">
        <f t="shared" si="16"/>
        <v>0</v>
      </c>
      <c r="BG18" s="75">
        <f t="shared" si="16"/>
        <v>0</v>
      </c>
      <c r="BH18" s="75">
        <f t="shared" si="16"/>
        <v>0</v>
      </c>
      <c r="BI18" s="75">
        <f t="shared" si="16"/>
        <v>0</v>
      </c>
      <c r="BJ18" s="82">
        <f t="shared" si="37"/>
        <v>0</v>
      </c>
      <c r="BK18" s="120">
        <f t="shared" si="38"/>
        <v>0</v>
      </c>
      <c r="BL18" s="121">
        <f t="shared" si="17"/>
        <v>0</v>
      </c>
      <c r="BM18" s="75">
        <f>SUM($BL$16:BL18)</f>
        <v>0</v>
      </c>
      <c r="BN18" s="75">
        <f t="shared" si="18"/>
        <v>0</v>
      </c>
      <c r="BO18" s="75">
        <f t="shared" si="19"/>
        <v>0</v>
      </c>
      <c r="BP18" s="75">
        <f t="shared" si="20"/>
        <v>0</v>
      </c>
      <c r="BQ18" s="75">
        <f t="shared" si="21"/>
        <v>0</v>
      </c>
      <c r="BR18" s="75">
        <f t="shared" si="22"/>
        <v>0</v>
      </c>
      <c r="BS18" s="75">
        <f t="shared" si="22"/>
        <v>0</v>
      </c>
    </row>
    <row r="19" spans="1:71" s="95" customFormat="1" ht="15" x14ac:dyDescent="0.2">
      <c r="A19" s="76" t="s">
        <v>100</v>
      </c>
      <c r="B19" s="108">
        <v>7</v>
      </c>
      <c r="C19" s="108">
        <f>B19-2</f>
        <v>5</v>
      </c>
      <c r="D19" s="109">
        <f t="shared" si="0"/>
        <v>41</v>
      </c>
      <c r="E19" s="91"/>
      <c r="F19" s="8"/>
      <c r="G19" s="8"/>
      <c r="H19" s="8"/>
      <c r="I19" s="8"/>
      <c r="J19" s="8"/>
      <c r="K19" s="8"/>
      <c r="L19" s="8"/>
      <c r="M19" s="8"/>
      <c r="N19" s="10"/>
      <c r="O19" s="4"/>
      <c r="P19" s="5"/>
      <c r="Q19" s="5"/>
      <c r="R19" s="113">
        <f t="shared" si="1"/>
        <v>0</v>
      </c>
      <c r="S19" s="109">
        <f>SUM(O19:Q19)</f>
        <v>0</v>
      </c>
      <c r="T19" s="91"/>
      <c r="U19" s="114">
        <f t="shared" si="2"/>
        <v>0</v>
      </c>
      <c r="V19" s="115">
        <f t="shared" si="3"/>
        <v>0</v>
      </c>
      <c r="W19" s="116">
        <f t="shared" si="25"/>
        <v>0</v>
      </c>
      <c r="X19" s="114">
        <f t="shared" si="4"/>
        <v>0</v>
      </c>
      <c r="Y19" s="114">
        <f t="shared" si="5"/>
        <v>0</v>
      </c>
      <c r="Z19" s="114">
        <f t="shared" si="5"/>
        <v>0</v>
      </c>
      <c r="AA19" s="91"/>
      <c r="AB19" s="114">
        <f t="shared" si="26"/>
        <v>0</v>
      </c>
      <c r="AC19" s="114">
        <f t="shared" si="27"/>
        <v>0</v>
      </c>
      <c r="AD19" s="114">
        <f t="shared" si="6"/>
        <v>0</v>
      </c>
      <c r="AE19" s="114">
        <f t="shared" si="6"/>
        <v>0</v>
      </c>
      <c r="AF19" s="114">
        <f t="shared" si="6"/>
        <v>0</v>
      </c>
      <c r="AG19" s="91"/>
      <c r="AH19" s="96">
        <f t="shared" si="28"/>
        <v>0</v>
      </c>
      <c r="AI19" s="96">
        <f t="shared" si="7"/>
        <v>0</v>
      </c>
      <c r="AJ19" s="96">
        <f t="shared" si="29"/>
        <v>0</v>
      </c>
      <c r="AK19" s="91"/>
      <c r="AM19" s="117" t="str">
        <f t="shared" si="8"/>
        <v>OUI</v>
      </c>
      <c r="AN19" s="117" t="str">
        <f>IF(SUM(O19:Q19)=0,"OUI","NON")</f>
        <v>OUI</v>
      </c>
      <c r="AO19" s="117" t="str">
        <f>IF($R19&lt;41,"OUI","NON")</f>
        <v>OUI</v>
      </c>
      <c r="AP19" s="117" t="str">
        <f>IF($R19=41,"OUI","NON")</f>
        <v>NON</v>
      </c>
      <c r="AQ19" s="117" t="str">
        <f>IF(AND($R19&lt;=45,$R19&gt;41),"OUI","NON")</f>
        <v>NON</v>
      </c>
      <c r="AR19" s="117" t="str">
        <f t="shared" si="34"/>
        <v>NON</v>
      </c>
      <c r="AS19" s="117" t="str">
        <f t="shared" si="35"/>
        <v>NON</v>
      </c>
      <c r="AT19" s="117" t="str">
        <f t="shared" si="9"/>
        <v>NON</v>
      </c>
      <c r="AU19" s="117" t="str">
        <f t="shared" si="10"/>
        <v>NON</v>
      </c>
      <c r="AV19" s="118">
        <f t="shared" si="11"/>
        <v>1</v>
      </c>
      <c r="AW19" s="118" t="str">
        <f t="shared" si="12"/>
        <v/>
      </c>
      <c r="AX19" s="118" t="str">
        <f t="shared" si="13"/>
        <v/>
      </c>
      <c r="AY19" s="118" t="str">
        <f t="shared" si="14"/>
        <v/>
      </c>
      <c r="AZ19" s="118" t="str">
        <f t="shared" si="15"/>
        <v/>
      </c>
      <c r="BA19" s="119">
        <f t="shared" si="36"/>
        <v>1</v>
      </c>
      <c r="BB19" s="75">
        <f t="shared" si="16"/>
        <v>0</v>
      </c>
      <c r="BC19" s="75">
        <f t="shared" si="16"/>
        <v>0</v>
      </c>
      <c r="BD19" s="75">
        <f t="shared" si="16"/>
        <v>0</v>
      </c>
      <c r="BE19" s="75">
        <f t="shared" si="16"/>
        <v>0</v>
      </c>
      <c r="BF19" s="75">
        <f t="shared" si="16"/>
        <v>0</v>
      </c>
      <c r="BG19" s="75">
        <f t="shared" si="16"/>
        <v>0</v>
      </c>
      <c r="BH19" s="75">
        <f t="shared" si="16"/>
        <v>0</v>
      </c>
      <c r="BI19" s="75">
        <f t="shared" si="16"/>
        <v>0</v>
      </c>
      <c r="BJ19" s="82">
        <f t="shared" si="37"/>
        <v>0</v>
      </c>
      <c r="BK19" s="120">
        <f t="shared" si="38"/>
        <v>0</v>
      </c>
      <c r="BL19" s="121">
        <f t="shared" si="17"/>
        <v>0</v>
      </c>
      <c r="BM19" s="75">
        <f>SUM($BL$16:BL19)</f>
        <v>0</v>
      </c>
      <c r="BN19" s="75">
        <f t="shared" si="18"/>
        <v>0</v>
      </c>
      <c r="BO19" s="75">
        <f t="shared" si="19"/>
        <v>0</v>
      </c>
      <c r="BP19" s="75">
        <f t="shared" si="20"/>
        <v>0</v>
      </c>
      <c r="BQ19" s="75">
        <f t="shared" si="21"/>
        <v>0</v>
      </c>
      <c r="BR19" s="75">
        <f t="shared" si="22"/>
        <v>0</v>
      </c>
      <c r="BS19" s="75">
        <f t="shared" si="22"/>
        <v>0</v>
      </c>
    </row>
    <row r="20" spans="1:71" s="95" customFormat="1" ht="15" x14ac:dyDescent="0.2">
      <c r="A20" s="76" t="s">
        <v>101</v>
      </c>
      <c r="B20" s="108">
        <v>7</v>
      </c>
      <c r="C20" s="108">
        <f t="shared" si="23"/>
        <v>5</v>
      </c>
      <c r="D20" s="109">
        <f t="shared" si="0"/>
        <v>41</v>
      </c>
      <c r="E20" s="91"/>
      <c r="F20" s="8"/>
      <c r="G20" s="8"/>
      <c r="H20" s="8"/>
      <c r="I20" s="8"/>
      <c r="J20" s="8"/>
      <c r="K20" s="8"/>
      <c r="L20" s="8"/>
      <c r="M20" s="8"/>
      <c r="N20" s="10"/>
      <c r="O20" s="4"/>
      <c r="P20" s="4"/>
      <c r="Q20" s="4"/>
      <c r="R20" s="113">
        <f t="shared" si="1"/>
        <v>0</v>
      </c>
      <c r="S20" s="109">
        <f t="shared" si="24"/>
        <v>0</v>
      </c>
      <c r="T20" s="91"/>
      <c r="U20" s="114">
        <f t="shared" si="2"/>
        <v>0</v>
      </c>
      <c r="V20" s="115">
        <f t="shared" si="3"/>
        <v>0</v>
      </c>
      <c r="W20" s="116">
        <f t="shared" si="25"/>
        <v>0</v>
      </c>
      <c r="X20" s="114">
        <f t="shared" si="4"/>
        <v>0</v>
      </c>
      <c r="Y20" s="114">
        <f t="shared" si="5"/>
        <v>0</v>
      </c>
      <c r="Z20" s="114">
        <f t="shared" si="5"/>
        <v>0</v>
      </c>
      <c r="AA20" s="91"/>
      <c r="AB20" s="114">
        <f t="shared" si="26"/>
        <v>0</v>
      </c>
      <c r="AC20" s="114">
        <f t="shared" si="27"/>
        <v>0</v>
      </c>
      <c r="AD20" s="114">
        <f t="shared" si="6"/>
        <v>0</v>
      </c>
      <c r="AE20" s="114">
        <f t="shared" si="6"/>
        <v>0</v>
      </c>
      <c r="AF20" s="114">
        <f t="shared" si="6"/>
        <v>0</v>
      </c>
      <c r="AG20" s="91"/>
      <c r="AH20" s="96">
        <f t="shared" si="28"/>
        <v>0</v>
      </c>
      <c r="AI20" s="96">
        <f t="shared" si="7"/>
        <v>0</v>
      </c>
      <c r="AJ20" s="96">
        <f t="shared" si="29"/>
        <v>0</v>
      </c>
      <c r="AK20" s="91"/>
      <c r="AM20" s="117" t="str">
        <f t="shared" si="8"/>
        <v>OUI</v>
      </c>
      <c r="AN20" s="117" t="str">
        <f t="shared" si="30"/>
        <v>OUI</v>
      </c>
      <c r="AO20" s="117" t="str">
        <f t="shared" si="31"/>
        <v>OUI</v>
      </c>
      <c r="AP20" s="117" t="str">
        <f t="shared" si="32"/>
        <v>NON</v>
      </c>
      <c r="AQ20" s="117" t="str">
        <f t="shared" si="33"/>
        <v>NON</v>
      </c>
      <c r="AR20" s="117" t="str">
        <f t="shared" si="34"/>
        <v>NON</v>
      </c>
      <c r="AS20" s="117" t="str">
        <f t="shared" si="35"/>
        <v>NON</v>
      </c>
      <c r="AT20" s="117" t="str">
        <f t="shared" si="9"/>
        <v>NON</v>
      </c>
      <c r="AU20" s="117" t="str">
        <f t="shared" si="10"/>
        <v>NON</v>
      </c>
      <c r="AV20" s="118">
        <f t="shared" si="11"/>
        <v>1</v>
      </c>
      <c r="AW20" s="118" t="str">
        <f t="shared" si="12"/>
        <v/>
      </c>
      <c r="AX20" s="118" t="str">
        <f t="shared" si="13"/>
        <v/>
      </c>
      <c r="AY20" s="118" t="str">
        <f t="shared" si="14"/>
        <v/>
      </c>
      <c r="AZ20" s="118" t="str">
        <f t="shared" si="15"/>
        <v/>
      </c>
      <c r="BA20" s="119">
        <f t="shared" si="36"/>
        <v>1</v>
      </c>
      <c r="BB20" s="75">
        <f t="shared" si="16"/>
        <v>0</v>
      </c>
      <c r="BC20" s="75">
        <f t="shared" si="16"/>
        <v>0</v>
      </c>
      <c r="BD20" s="75">
        <f t="shared" si="16"/>
        <v>0</v>
      </c>
      <c r="BE20" s="75">
        <f t="shared" si="16"/>
        <v>0</v>
      </c>
      <c r="BF20" s="75">
        <f t="shared" si="16"/>
        <v>0</v>
      </c>
      <c r="BG20" s="75">
        <f t="shared" si="16"/>
        <v>0</v>
      </c>
      <c r="BH20" s="75">
        <f t="shared" si="16"/>
        <v>0</v>
      </c>
      <c r="BI20" s="75">
        <f t="shared" si="16"/>
        <v>0</v>
      </c>
      <c r="BJ20" s="82">
        <f t="shared" si="37"/>
        <v>0</v>
      </c>
      <c r="BK20" s="120">
        <f t="shared" si="38"/>
        <v>0</v>
      </c>
      <c r="BL20" s="121">
        <f t="shared" si="17"/>
        <v>0</v>
      </c>
      <c r="BM20" s="75">
        <f>SUM($BL$16:BL20)</f>
        <v>0</v>
      </c>
      <c r="BN20" s="75">
        <f>IF(BN19+BL20&lt;=80,BN19+BL20,IF(BL20&lt;0,BN19+BL20,80))</f>
        <v>0</v>
      </c>
      <c r="BO20" s="75">
        <f>IF(AND(76&lt;BN19,BN19&lt;80),IF(BN19+BL20&lt;=80,0,BL20-(80-BN19)),IF(BN19&lt;76,0,IF(BL20&gt;0,BL20,0)))</f>
        <v>0</v>
      </c>
      <c r="BP20" s="75">
        <f>BL20-BO20</f>
        <v>0</v>
      </c>
      <c r="BQ20" s="75">
        <f t="shared" si="21"/>
        <v>0</v>
      </c>
      <c r="BR20" s="75">
        <f t="shared" si="22"/>
        <v>0</v>
      </c>
      <c r="BS20" s="75">
        <f t="shared" si="22"/>
        <v>0</v>
      </c>
    </row>
    <row r="21" spans="1:71" s="95" customFormat="1" ht="15" x14ac:dyDescent="0.2">
      <c r="A21" s="76" t="s">
        <v>102</v>
      </c>
      <c r="B21" s="108">
        <v>7</v>
      </c>
      <c r="C21" s="108">
        <f t="shared" si="23"/>
        <v>5</v>
      </c>
      <c r="D21" s="109">
        <f t="shared" si="0"/>
        <v>41</v>
      </c>
      <c r="E21" s="91"/>
      <c r="F21" s="8"/>
      <c r="G21" s="8"/>
      <c r="H21" s="8"/>
      <c r="I21" s="8"/>
      <c r="J21" s="8"/>
      <c r="K21" s="8"/>
      <c r="L21" s="8"/>
      <c r="M21" s="8"/>
      <c r="N21" s="10"/>
      <c r="O21" s="4"/>
      <c r="P21" s="5"/>
      <c r="Q21" s="5"/>
      <c r="R21" s="113">
        <f t="shared" si="1"/>
        <v>0</v>
      </c>
      <c r="S21" s="109">
        <f t="shared" si="24"/>
        <v>0</v>
      </c>
      <c r="T21" s="91"/>
      <c r="U21" s="114">
        <f t="shared" si="2"/>
        <v>0</v>
      </c>
      <c r="V21" s="115">
        <f t="shared" si="3"/>
        <v>0</v>
      </c>
      <c r="W21" s="116">
        <f t="shared" si="25"/>
        <v>0</v>
      </c>
      <c r="X21" s="114">
        <f t="shared" si="4"/>
        <v>0</v>
      </c>
      <c r="Y21" s="114">
        <f t="shared" si="5"/>
        <v>0</v>
      </c>
      <c r="Z21" s="114">
        <f t="shared" si="5"/>
        <v>0</v>
      </c>
      <c r="AA21" s="91"/>
      <c r="AB21" s="114">
        <f t="shared" si="26"/>
        <v>0</v>
      </c>
      <c r="AC21" s="114">
        <f t="shared" si="27"/>
        <v>0</v>
      </c>
      <c r="AD21" s="114">
        <f t="shared" si="6"/>
        <v>0</v>
      </c>
      <c r="AE21" s="114">
        <f t="shared" si="6"/>
        <v>0</v>
      </c>
      <c r="AF21" s="114">
        <f t="shared" si="6"/>
        <v>0</v>
      </c>
      <c r="AG21" s="91"/>
      <c r="AH21" s="96">
        <f t="shared" si="28"/>
        <v>0</v>
      </c>
      <c r="AI21" s="96">
        <f t="shared" si="7"/>
        <v>0</v>
      </c>
      <c r="AJ21" s="96">
        <f t="shared" si="29"/>
        <v>0</v>
      </c>
      <c r="AK21" s="91"/>
      <c r="AM21" s="117" t="str">
        <f t="shared" si="8"/>
        <v>OUI</v>
      </c>
      <c r="AN21" s="117" t="str">
        <f t="shared" si="30"/>
        <v>OUI</v>
      </c>
      <c r="AO21" s="117" t="str">
        <f t="shared" si="31"/>
        <v>OUI</v>
      </c>
      <c r="AP21" s="117" t="str">
        <f t="shared" si="32"/>
        <v>NON</v>
      </c>
      <c r="AQ21" s="117" t="str">
        <f t="shared" si="33"/>
        <v>NON</v>
      </c>
      <c r="AR21" s="117" t="str">
        <f t="shared" si="34"/>
        <v>NON</v>
      </c>
      <c r="AS21" s="117" t="str">
        <f t="shared" si="35"/>
        <v>NON</v>
      </c>
      <c r="AT21" s="117" t="str">
        <f t="shared" si="9"/>
        <v>NON</v>
      </c>
      <c r="AU21" s="117" t="str">
        <f t="shared" si="10"/>
        <v>NON</v>
      </c>
      <c r="AV21" s="118">
        <f t="shared" si="11"/>
        <v>1</v>
      </c>
      <c r="AW21" s="118" t="str">
        <f t="shared" si="12"/>
        <v/>
      </c>
      <c r="AX21" s="118" t="str">
        <f t="shared" si="13"/>
        <v/>
      </c>
      <c r="AY21" s="118" t="str">
        <f t="shared" si="14"/>
        <v/>
      </c>
      <c r="AZ21" s="118" t="str">
        <f t="shared" si="15"/>
        <v/>
      </c>
      <c r="BA21" s="119">
        <f t="shared" si="36"/>
        <v>1</v>
      </c>
      <c r="BB21" s="75">
        <f t="shared" si="16"/>
        <v>0</v>
      </c>
      <c r="BC21" s="75">
        <f t="shared" si="16"/>
        <v>0</v>
      </c>
      <c r="BD21" s="75">
        <f t="shared" si="16"/>
        <v>0</v>
      </c>
      <c r="BE21" s="75">
        <f t="shared" si="16"/>
        <v>0</v>
      </c>
      <c r="BF21" s="75">
        <f t="shared" si="16"/>
        <v>0</v>
      </c>
      <c r="BG21" s="75">
        <f t="shared" si="16"/>
        <v>0</v>
      </c>
      <c r="BH21" s="75">
        <f t="shared" si="16"/>
        <v>0</v>
      </c>
      <c r="BI21" s="75">
        <f t="shared" si="16"/>
        <v>0</v>
      </c>
      <c r="BJ21" s="82">
        <f t="shared" si="37"/>
        <v>0</v>
      </c>
      <c r="BK21" s="120">
        <f t="shared" si="38"/>
        <v>0</v>
      </c>
      <c r="BL21" s="121">
        <f t="shared" si="17"/>
        <v>0</v>
      </c>
      <c r="BM21" s="75">
        <f>SUM($BL$16:BL21)</f>
        <v>0</v>
      </c>
      <c r="BN21" s="75">
        <f t="shared" si="18"/>
        <v>0</v>
      </c>
      <c r="BO21" s="75">
        <f t="shared" si="19"/>
        <v>0</v>
      </c>
      <c r="BP21" s="75">
        <f t="shared" si="20"/>
        <v>0</v>
      </c>
      <c r="BQ21" s="75">
        <f t="shared" si="21"/>
        <v>0</v>
      </c>
      <c r="BR21" s="75">
        <f t="shared" si="22"/>
        <v>0</v>
      </c>
      <c r="BS21" s="75">
        <f t="shared" si="22"/>
        <v>0</v>
      </c>
    </row>
    <row r="22" spans="1:71" s="95" customFormat="1" ht="15" x14ac:dyDescent="0.2">
      <c r="A22" s="76" t="s">
        <v>103</v>
      </c>
      <c r="B22" s="108">
        <v>7</v>
      </c>
      <c r="C22" s="108">
        <f t="shared" si="23"/>
        <v>5</v>
      </c>
      <c r="D22" s="109">
        <f t="shared" si="0"/>
        <v>41</v>
      </c>
      <c r="E22" s="91"/>
      <c r="F22" s="8"/>
      <c r="G22" s="8"/>
      <c r="H22" s="8"/>
      <c r="I22" s="8"/>
      <c r="J22" s="8"/>
      <c r="K22" s="8"/>
      <c r="L22" s="8"/>
      <c r="M22" s="8"/>
      <c r="N22" s="10"/>
      <c r="O22" s="4"/>
      <c r="P22" s="4"/>
      <c r="Q22" s="4"/>
      <c r="R22" s="113">
        <f t="shared" si="1"/>
        <v>0</v>
      </c>
      <c r="S22" s="109">
        <f t="shared" ref="S22:S68" si="39">SUM(O22:Q22)</f>
        <v>0</v>
      </c>
      <c r="T22" s="91"/>
      <c r="U22" s="114">
        <f t="shared" si="2"/>
        <v>0</v>
      </c>
      <c r="V22" s="115">
        <f t="shared" si="3"/>
        <v>0</v>
      </c>
      <c r="W22" s="116">
        <f t="shared" si="25"/>
        <v>0</v>
      </c>
      <c r="X22" s="114">
        <f t="shared" si="4"/>
        <v>0</v>
      </c>
      <c r="Y22" s="114">
        <f t="shared" si="5"/>
        <v>0</v>
      </c>
      <c r="Z22" s="114">
        <f t="shared" si="5"/>
        <v>0</v>
      </c>
      <c r="AA22" s="91"/>
      <c r="AB22" s="114">
        <f t="shared" si="26"/>
        <v>0</v>
      </c>
      <c r="AC22" s="114">
        <f t="shared" si="27"/>
        <v>0</v>
      </c>
      <c r="AD22" s="114">
        <f t="shared" si="6"/>
        <v>0</v>
      </c>
      <c r="AE22" s="114">
        <f t="shared" si="6"/>
        <v>0</v>
      </c>
      <c r="AF22" s="114">
        <f t="shared" si="6"/>
        <v>0</v>
      </c>
      <c r="AG22" s="91"/>
      <c r="AH22" s="96">
        <f t="shared" si="28"/>
        <v>0</v>
      </c>
      <c r="AI22" s="96">
        <f t="shared" si="7"/>
        <v>0</v>
      </c>
      <c r="AJ22" s="96">
        <f t="shared" si="29"/>
        <v>0</v>
      </c>
      <c r="AK22" s="91"/>
      <c r="AM22" s="117" t="str">
        <f t="shared" si="8"/>
        <v>OUI</v>
      </c>
      <c r="AN22" s="117" t="str">
        <f t="shared" si="30"/>
        <v>OUI</v>
      </c>
      <c r="AO22" s="117" t="str">
        <f t="shared" si="31"/>
        <v>OUI</v>
      </c>
      <c r="AP22" s="117" t="str">
        <f t="shared" si="32"/>
        <v>NON</v>
      </c>
      <c r="AQ22" s="117" t="str">
        <f t="shared" si="33"/>
        <v>NON</v>
      </c>
      <c r="AR22" s="117" t="str">
        <f t="shared" si="34"/>
        <v>NON</v>
      </c>
      <c r="AS22" s="117" t="str">
        <f t="shared" si="35"/>
        <v>NON</v>
      </c>
      <c r="AT22" s="117" t="str">
        <f t="shared" si="9"/>
        <v>NON</v>
      </c>
      <c r="AU22" s="117" t="str">
        <f t="shared" si="10"/>
        <v>NON</v>
      </c>
      <c r="AV22" s="118">
        <f t="shared" si="11"/>
        <v>1</v>
      </c>
      <c r="AW22" s="118" t="str">
        <f t="shared" si="12"/>
        <v/>
      </c>
      <c r="AX22" s="118" t="str">
        <f t="shared" si="13"/>
        <v/>
      </c>
      <c r="AY22" s="118" t="str">
        <f t="shared" si="14"/>
        <v/>
      </c>
      <c r="AZ22" s="118" t="str">
        <f t="shared" si="15"/>
        <v/>
      </c>
      <c r="BA22" s="119">
        <f t="shared" si="36"/>
        <v>1</v>
      </c>
      <c r="BB22" s="75">
        <f t="shared" si="16"/>
        <v>0</v>
      </c>
      <c r="BC22" s="75">
        <f t="shared" si="16"/>
        <v>0</v>
      </c>
      <c r="BD22" s="75">
        <f t="shared" si="16"/>
        <v>0</v>
      </c>
      <c r="BE22" s="75">
        <f t="shared" si="16"/>
        <v>0</v>
      </c>
      <c r="BF22" s="75">
        <f t="shared" si="16"/>
        <v>0</v>
      </c>
      <c r="BG22" s="75">
        <f t="shared" si="16"/>
        <v>0</v>
      </c>
      <c r="BH22" s="75">
        <f t="shared" si="16"/>
        <v>0</v>
      </c>
      <c r="BI22" s="75">
        <f t="shared" si="16"/>
        <v>0</v>
      </c>
      <c r="BJ22" s="82">
        <f t="shared" si="37"/>
        <v>0</v>
      </c>
      <c r="BK22" s="120">
        <f t="shared" si="38"/>
        <v>0</v>
      </c>
      <c r="BL22" s="121">
        <f t="shared" si="17"/>
        <v>0</v>
      </c>
      <c r="BM22" s="75">
        <f>SUM($BL$16:BL22)</f>
        <v>0</v>
      </c>
      <c r="BN22" s="75">
        <f t="shared" si="18"/>
        <v>0</v>
      </c>
      <c r="BO22" s="75">
        <f t="shared" si="19"/>
        <v>0</v>
      </c>
      <c r="BP22" s="75">
        <f t="shared" si="20"/>
        <v>0</v>
      </c>
      <c r="BQ22" s="75">
        <f t="shared" si="21"/>
        <v>0</v>
      </c>
      <c r="BR22" s="75">
        <f t="shared" si="22"/>
        <v>0</v>
      </c>
      <c r="BS22" s="75">
        <f t="shared" si="22"/>
        <v>0</v>
      </c>
    </row>
    <row r="23" spans="1:71" s="95" customFormat="1" ht="15" x14ac:dyDescent="0.2">
      <c r="A23" s="76" t="s">
        <v>104</v>
      </c>
      <c r="B23" s="108">
        <v>7</v>
      </c>
      <c r="C23" s="108">
        <f t="shared" si="23"/>
        <v>5</v>
      </c>
      <c r="D23" s="109">
        <f t="shared" si="0"/>
        <v>41</v>
      </c>
      <c r="E23" s="91"/>
      <c r="F23" s="8"/>
      <c r="G23" s="8"/>
      <c r="H23" s="8"/>
      <c r="I23" s="8"/>
      <c r="J23" s="8"/>
      <c r="K23" s="8"/>
      <c r="L23" s="8"/>
      <c r="M23" s="8"/>
      <c r="N23" s="10"/>
      <c r="O23" s="4"/>
      <c r="P23" s="5"/>
      <c r="Q23" s="5"/>
      <c r="R23" s="113">
        <f t="shared" si="1"/>
        <v>0</v>
      </c>
      <c r="S23" s="109">
        <f t="shared" si="39"/>
        <v>0</v>
      </c>
      <c r="T23" s="91"/>
      <c r="U23" s="114">
        <f t="shared" si="2"/>
        <v>0</v>
      </c>
      <c r="V23" s="115">
        <f t="shared" si="3"/>
        <v>0</v>
      </c>
      <c r="W23" s="116">
        <f t="shared" si="25"/>
        <v>0</v>
      </c>
      <c r="X23" s="114">
        <f t="shared" si="4"/>
        <v>0</v>
      </c>
      <c r="Y23" s="114">
        <f t="shared" si="5"/>
        <v>0</v>
      </c>
      <c r="Z23" s="114">
        <f t="shared" si="5"/>
        <v>0</v>
      </c>
      <c r="AA23" s="91"/>
      <c r="AB23" s="114">
        <f t="shared" si="26"/>
        <v>0</v>
      </c>
      <c r="AC23" s="114">
        <f t="shared" si="27"/>
        <v>0</v>
      </c>
      <c r="AD23" s="114">
        <f t="shared" si="6"/>
        <v>0</v>
      </c>
      <c r="AE23" s="114">
        <f t="shared" si="6"/>
        <v>0</v>
      </c>
      <c r="AF23" s="114">
        <f t="shared" si="6"/>
        <v>0</v>
      </c>
      <c r="AG23" s="91"/>
      <c r="AH23" s="96">
        <f t="shared" si="28"/>
        <v>0</v>
      </c>
      <c r="AI23" s="96">
        <f t="shared" si="7"/>
        <v>0</v>
      </c>
      <c r="AJ23" s="96">
        <f t="shared" si="29"/>
        <v>0</v>
      </c>
      <c r="AK23" s="91"/>
      <c r="AM23" s="117" t="str">
        <f t="shared" si="8"/>
        <v>OUI</v>
      </c>
      <c r="AN23" s="117" t="str">
        <f t="shared" si="30"/>
        <v>OUI</v>
      </c>
      <c r="AO23" s="117" t="str">
        <f t="shared" si="31"/>
        <v>OUI</v>
      </c>
      <c r="AP23" s="117" t="str">
        <f t="shared" si="32"/>
        <v>NON</v>
      </c>
      <c r="AQ23" s="117" t="str">
        <f t="shared" si="33"/>
        <v>NON</v>
      </c>
      <c r="AR23" s="117" t="str">
        <f t="shared" si="34"/>
        <v>NON</v>
      </c>
      <c r="AS23" s="117" t="str">
        <f t="shared" si="35"/>
        <v>NON</v>
      </c>
      <c r="AT23" s="117" t="str">
        <f t="shared" si="9"/>
        <v>NON</v>
      </c>
      <c r="AU23" s="117" t="str">
        <f t="shared" si="10"/>
        <v>NON</v>
      </c>
      <c r="AV23" s="118">
        <f t="shared" si="11"/>
        <v>1</v>
      </c>
      <c r="AW23" s="118" t="str">
        <f t="shared" si="12"/>
        <v/>
      </c>
      <c r="AX23" s="118" t="str">
        <f t="shared" si="13"/>
        <v/>
      </c>
      <c r="AY23" s="118" t="str">
        <f t="shared" si="14"/>
        <v/>
      </c>
      <c r="AZ23" s="118" t="str">
        <f t="shared" si="15"/>
        <v/>
      </c>
      <c r="BA23" s="119">
        <f t="shared" si="36"/>
        <v>1</v>
      </c>
      <c r="BB23" s="75">
        <f t="shared" si="16"/>
        <v>0</v>
      </c>
      <c r="BC23" s="75">
        <f t="shared" si="16"/>
        <v>0</v>
      </c>
      <c r="BD23" s="75">
        <f t="shared" si="16"/>
        <v>0</v>
      </c>
      <c r="BE23" s="75">
        <f t="shared" si="16"/>
        <v>0</v>
      </c>
      <c r="BF23" s="75">
        <f t="shared" si="16"/>
        <v>0</v>
      </c>
      <c r="BG23" s="75">
        <f t="shared" si="16"/>
        <v>0</v>
      </c>
      <c r="BH23" s="75">
        <f t="shared" si="16"/>
        <v>0</v>
      </c>
      <c r="BI23" s="75">
        <f t="shared" si="16"/>
        <v>0</v>
      </c>
      <c r="BJ23" s="82">
        <f t="shared" si="37"/>
        <v>0</v>
      </c>
      <c r="BK23" s="120">
        <f t="shared" si="38"/>
        <v>0</v>
      </c>
      <c r="BL23" s="121">
        <f t="shared" si="17"/>
        <v>0</v>
      </c>
      <c r="BM23" s="75">
        <f>SUM($BL$16:BL23)</f>
        <v>0</v>
      </c>
      <c r="BN23" s="75">
        <f t="shared" si="18"/>
        <v>0</v>
      </c>
      <c r="BO23" s="75">
        <f t="shared" si="19"/>
        <v>0</v>
      </c>
      <c r="BP23" s="75">
        <f t="shared" si="20"/>
        <v>0</v>
      </c>
      <c r="BQ23" s="75">
        <f t="shared" si="21"/>
        <v>0</v>
      </c>
      <c r="BR23" s="75">
        <f t="shared" si="22"/>
        <v>0</v>
      </c>
      <c r="BS23" s="75">
        <f t="shared" si="22"/>
        <v>0</v>
      </c>
    </row>
    <row r="24" spans="1:71" s="95" customFormat="1" ht="15" x14ac:dyDescent="0.2">
      <c r="A24" s="76" t="s">
        <v>105</v>
      </c>
      <c r="B24" s="108">
        <v>7</v>
      </c>
      <c r="C24" s="108">
        <f t="shared" si="23"/>
        <v>5</v>
      </c>
      <c r="D24" s="109">
        <f t="shared" si="0"/>
        <v>41</v>
      </c>
      <c r="E24" s="91"/>
      <c r="F24" s="8"/>
      <c r="G24" s="8"/>
      <c r="H24" s="8"/>
      <c r="I24" s="8"/>
      <c r="J24" s="8"/>
      <c r="K24" s="8"/>
      <c r="L24" s="8"/>
      <c r="M24" s="8"/>
      <c r="N24" s="10"/>
      <c r="O24" s="4"/>
      <c r="P24" s="4"/>
      <c r="Q24" s="4"/>
      <c r="R24" s="113">
        <f t="shared" si="1"/>
        <v>0</v>
      </c>
      <c r="S24" s="109">
        <f t="shared" si="39"/>
        <v>0</v>
      </c>
      <c r="T24" s="91"/>
      <c r="U24" s="114">
        <f t="shared" si="2"/>
        <v>0</v>
      </c>
      <c r="V24" s="115">
        <f t="shared" si="3"/>
        <v>0</v>
      </c>
      <c r="W24" s="116">
        <f t="shared" si="25"/>
        <v>0</v>
      </c>
      <c r="X24" s="114">
        <f t="shared" si="4"/>
        <v>0</v>
      </c>
      <c r="Y24" s="114">
        <f t="shared" si="5"/>
        <v>0</v>
      </c>
      <c r="Z24" s="114">
        <f t="shared" si="5"/>
        <v>0</v>
      </c>
      <c r="AA24" s="91"/>
      <c r="AB24" s="114">
        <f t="shared" si="26"/>
        <v>0</v>
      </c>
      <c r="AC24" s="114">
        <f t="shared" si="27"/>
        <v>0</v>
      </c>
      <c r="AD24" s="114">
        <f t="shared" si="6"/>
        <v>0</v>
      </c>
      <c r="AE24" s="114">
        <f t="shared" si="6"/>
        <v>0</v>
      </c>
      <c r="AF24" s="114">
        <f t="shared" si="6"/>
        <v>0</v>
      </c>
      <c r="AG24" s="91"/>
      <c r="AH24" s="96">
        <f t="shared" si="28"/>
        <v>0</v>
      </c>
      <c r="AI24" s="96">
        <f t="shared" si="7"/>
        <v>0</v>
      </c>
      <c r="AJ24" s="96">
        <f t="shared" si="29"/>
        <v>0</v>
      </c>
      <c r="AK24" s="91"/>
      <c r="AM24" s="117" t="str">
        <f t="shared" si="8"/>
        <v>OUI</v>
      </c>
      <c r="AN24" s="117" t="str">
        <f t="shared" si="30"/>
        <v>OUI</v>
      </c>
      <c r="AO24" s="117" t="str">
        <f t="shared" si="31"/>
        <v>OUI</v>
      </c>
      <c r="AP24" s="117" t="str">
        <f t="shared" si="32"/>
        <v>NON</v>
      </c>
      <c r="AQ24" s="117" t="str">
        <f t="shared" si="33"/>
        <v>NON</v>
      </c>
      <c r="AR24" s="117" t="str">
        <f t="shared" si="34"/>
        <v>NON</v>
      </c>
      <c r="AS24" s="117" t="str">
        <f t="shared" si="35"/>
        <v>NON</v>
      </c>
      <c r="AT24" s="117" t="str">
        <f t="shared" si="9"/>
        <v>NON</v>
      </c>
      <c r="AU24" s="117" t="str">
        <f t="shared" si="10"/>
        <v>NON</v>
      </c>
      <c r="AV24" s="118">
        <f t="shared" si="11"/>
        <v>1</v>
      </c>
      <c r="AW24" s="118" t="str">
        <f t="shared" si="12"/>
        <v/>
      </c>
      <c r="AX24" s="118" t="str">
        <f t="shared" si="13"/>
        <v/>
      </c>
      <c r="AY24" s="118" t="str">
        <f t="shared" si="14"/>
        <v/>
      </c>
      <c r="AZ24" s="118" t="str">
        <f t="shared" si="15"/>
        <v/>
      </c>
      <c r="BA24" s="119">
        <f t="shared" si="36"/>
        <v>1</v>
      </c>
      <c r="BB24" s="75">
        <f t="shared" si="16"/>
        <v>0</v>
      </c>
      <c r="BC24" s="75">
        <f t="shared" si="16"/>
        <v>0</v>
      </c>
      <c r="BD24" s="75">
        <f t="shared" si="16"/>
        <v>0</v>
      </c>
      <c r="BE24" s="75">
        <f t="shared" si="16"/>
        <v>0</v>
      </c>
      <c r="BF24" s="75">
        <f t="shared" si="16"/>
        <v>0</v>
      </c>
      <c r="BG24" s="75">
        <f t="shared" si="16"/>
        <v>0</v>
      </c>
      <c r="BH24" s="75">
        <f t="shared" si="16"/>
        <v>0</v>
      </c>
      <c r="BI24" s="75">
        <f t="shared" si="16"/>
        <v>0</v>
      </c>
      <c r="BJ24" s="82">
        <f t="shared" si="37"/>
        <v>0</v>
      </c>
      <c r="BK24" s="120">
        <f t="shared" si="38"/>
        <v>0</v>
      </c>
      <c r="BL24" s="121">
        <f t="shared" si="17"/>
        <v>0</v>
      </c>
      <c r="BM24" s="75">
        <f>SUM($BL$16:BL24)</f>
        <v>0</v>
      </c>
      <c r="BN24" s="75">
        <f t="shared" si="18"/>
        <v>0</v>
      </c>
      <c r="BO24" s="75">
        <f t="shared" si="19"/>
        <v>0</v>
      </c>
      <c r="BP24" s="75">
        <f t="shared" si="20"/>
        <v>0</v>
      </c>
      <c r="BQ24" s="75">
        <f t="shared" si="21"/>
        <v>0</v>
      </c>
      <c r="BR24" s="75">
        <f t="shared" si="22"/>
        <v>0</v>
      </c>
      <c r="BS24" s="75">
        <f t="shared" si="22"/>
        <v>0</v>
      </c>
    </row>
    <row r="25" spans="1:71" s="95" customFormat="1" ht="15" x14ac:dyDescent="0.2">
      <c r="A25" s="76" t="s">
        <v>106</v>
      </c>
      <c r="B25" s="108">
        <v>7</v>
      </c>
      <c r="C25" s="108">
        <f t="shared" si="23"/>
        <v>5</v>
      </c>
      <c r="D25" s="109">
        <f t="shared" si="0"/>
        <v>41</v>
      </c>
      <c r="E25" s="91"/>
      <c r="F25" s="8"/>
      <c r="G25" s="8"/>
      <c r="H25" s="8"/>
      <c r="I25" s="8"/>
      <c r="J25" s="8"/>
      <c r="K25" s="8"/>
      <c r="L25" s="8"/>
      <c r="M25" s="8"/>
      <c r="N25" s="10"/>
      <c r="O25" s="4"/>
      <c r="P25" s="5"/>
      <c r="Q25" s="5"/>
      <c r="R25" s="113">
        <f t="shared" si="1"/>
        <v>0</v>
      </c>
      <c r="S25" s="109">
        <f t="shared" si="39"/>
        <v>0</v>
      </c>
      <c r="T25" s="91"/>
      <c r="U25" s="114">
        <f t="shared" si="2"/>
        <v>0</v>
      </c>
      <c r="V25" s="115">
        <f t="shared" si="3"/>
        <v>0</v>
      </c>
      <c r="W25" s="116">
        <f t="shared" si="25"/>
        <v>0</v>
      </c>
      <c r="X25" s="114">
        <f t="shared" si="4"/>
        <v>0</v>
      </c>
      <c r="Y25" s="114">
        <f t="shared" si="5"/>
        <v>0</v>
      </c>
      <c r="Z25" s="114">
        <f t="shared" si="5"/>
        <v>0</v>
      </c>
      <c r="AA25" s="91"/>
      <c r="AB25" s="114">
        <f t="shared" si="26"/>
        <v>0</v>
      </c>
      <c r="AC25" s="114">
        <f t="shared" si="27"/>
        <v>0</v>
      </c>
      <c r="AD25" s="114">
        <f t="shared" si="6"/>
        <v>0</v>
      </c>
      <c r="AE25" s="114">
        <f t="shared" si="6"/>
        <v>0</v>
      </c>
      <c r="AF25" s="114">
        <f t="shared" si="6"/>
        <v>0</v>
      </c>
      <c r="AG25" s="91"/>
      <c r="AH25" s="96">
        <f t="shared" si="28"/>
        <v>0</v>
      </c>
      <c r="AI25" s="96">
        <f t="shared" si="7"/>
        <v>0</v>
      </c>
      <c r="AJ25" s="96">
        <f t="shared" si="29"/>
        <v>0</v>
      </c>
      <c r="AK25" s="91"/>
      <c r="AM25" s="117" t="str">
        <f t="shared" si="8"/>
        <v>OUI</v>
      </c>
      <c r="AN25" s="117" t="str">
        <f>IF(SUM(O25:Q25)=0,"OUI","NON")</f>
        <v>OUI</v>
      </c>
      <c r="AO25" s="117" t="str">
        <f t="shared" si="31"/>
        <v>OUI</v>
      </c>
      <c r="AP25" s="117" t="str">
        <f t="shared" si="32"/>
        <v>NON</v>
      </c>
      <c r="AQ25" s="117" t="str">
        <f t="shared" si="33"/>
        <v>NON</v>
      </c>
      <c r="AR25" s="117" t="str">
        <f t="shared" si="34"/>
        <v>NON</v>
      </c>
      <c r="AS25" s="117" t="str">
        <f t="shared" si="35"/>
        <v>NON</v>
      </c>
      <c r="AT25" s="117" t="str">
        <f t="shared" si="9"/>
        <v>NON</v>
      </c>
      <c r="AU25" s="117" t="str">
        <f t="shared" si="10"/>
        <v>NON</v>
      </c>
      <c r="AV25" s="118">
        <f t="shared" si="11"/>
        <v>1</v>
      </c>
      <c r="AW25" s="118" t="str">
        <f t="shared" si="12"/>
        <v/>
      </c>
      <c r="AX25" s="118" t="str">
        <f t="shared" si="13"/>
        <v/>
      </c>
      <c r="AY25" s="118" t="str">
        <f t="shared" si="14"/>
        <v/>
      </c>
      <c r="AZ25" s="118" t="str">
        <f t="shared" si="15"/>
        <v/>
      </c>
      <c r="BA25" s="119">
        <f t="shared" si="36"/>
        <v>1</v>
      </c>
      <c r="BB25" s="75">
        <f t="shared" si="16"/>
        <v>0</v>
      </c>
      <c r="BC25" s="75">
        <f t="shared" si="16"/>
        <v>0</v>
      </c>
      <c r="BD25" s="75">
        <f t="shared" si="16"/>
        <v>0</v>
      </c>
      <c r="BE25" s="75">
        <f t="shared" si="16"/>
        <v>0</v>
      </c>
      <c r="BF25" s="75">
        <f t="shared" si="16"/>
        <v>0</v>
      </c>
      <c r="BG25" s="75">
        <f t="shared" si="16"/>
        <v>0</v>
      </c>
      <c r="BH25" s="75">
        <f t="shared" si="16"/>
        <v>0</v>
      </c>
      <c r="BI25" s="75">
        <f t="shared" si="16"/>
        <v>0</v>
      </c>
      <c r="BJ25" s="82">
        <f t="shared" si="37"/>
        <v>0</v>
      </c>
      <c r="BK25" s="120">
        <f t="shared" si="38"/>
        <v>0</v>
      </c>
      <c r="BL25" s="121">
        <f t="shared" si="17"/>
        <v>0</v>
      </c>
      <c r="BM25" s="75">
        <f>SUM($BL$16:BL25)</f>
        <v>0</v>
      </c>
      <c r="BN25" s="75">
        <f t="shared" si="18"/>
        <v>0</v>
      </c>
      <c r="BO25" s="75">
        <f t="shared" si="19"/>
        <v>0</v>
      </c>
      <c r="BP25" s="75">
        <f t="shared" si="20"/>
        <v>0</v>
      </c>
      <c r="BQ25" s="75">
        <f t="shared" si="21"/>
        <v>0</v>
      </c>
      <c r="BR25" s="75">
        <f t="shared" si="22"/>
        <v>0</v>
      </c>
      <c r="BS25" s="75">
        <f t="shared" si="22"/>
        <v>0</v>
      </c>
    </row>
    <row r="26" spans="1:71" s="95" customFormat="1" ht="15" x14ac:dyDescent="0.2">
      <c r="A26" s="76" t="s">
        <v>107</v>
      </c>
      <c r="B26" s="108">
        <v>7</v>
      </c>
      <c r="C26" s="108">
        <f t="shared" si="23"/>
        <v>5</v>
      </c>
      <c r="D26" s="109">
        <f t="shared" si="0"/>
        <v>41</v>
      </c>
      <c r="E26" s="91"/>
      <c r="F26" s="8"/>
      <c r="G26" s="8"/>
      <c r="H26" s="8"/>
      <c r="I26" s="8"/>
      <c r="J26" s="8"/>
      <c r="K26" s="8"/>
      <c r="L26" s="8"/>
      <c r="M26" s="8"/>
      <c r="N26" s="10"/>
      <c r="O26" s="4"/>
      <c r="P26" s="4"/>
      <c r="Q26" s="4"/>
      <c r="R26" s="113">
        <f t="shared" si="1"/>
        <v>0</v>
      </c>
      <c r="S26" s="109">
        <f t="shared" si="39"/>
        <v>0</v>
      </c>
      <c r="T26" s="91"/>
      <c r="U26" s="114">
        <f t="shared" si="2"/>
        <v>0</v>
      </c>
      <c r="V26" s="115">
        <f t="shared" si="3"/>
        <v>0</v>
      </c>
      <c r="W26" s="116">
        <f t="shared" si="25"/>
        <v>0</v>
      </c>
      <c r="X26" s="114">
        <f t="shared" si="4"/>
        <v>0</v>
      </c>
      <c r="Y26" s="114">
        <f t="shared" si="5"/>
        <v>0</v>
      </c>
      <c r="Z26" s="114">
        <f t="shared" si="5"/>
        <v>0</v>
      </c>
      <c r="AA26" s="91"/>
      <c r="AB26" s="114">
        <f t="shared" si="26"/>
        <v>0</v>
      </c>
      <c r="AC26" s="114">
        <f t="shared" si="27"/>
        <v>0</v>
      </c>
      <c r="AD26" s="114">
        <f t="shared" si="6"/>
        <v>0</v>
      </c>
      <c r="AE26" s="114">
        <f t="shared" si="6"/>
        <v>0</v>
      </c>
      <c r="AF26" s="114">
        <f t="shared" si="6"/>
        <v>0</v>
      </c>
      <c r="AG26" s="91"/>
      <c r="AH26" s="96">
        <f t="shared" si="28"/>
        <v>0</v>
      </c>
      <c r="AI26" s="96">
        <f t="shared" si="7"/>
        <v>0</v>
      </c>
      <c r="AJ26" s="96">
        <f t="shared" si="29"/>
        <v>0</v>
      </c>
      <c r="AK26" s="91"/>
      <c r="AM26" s="117" t="str">
        <f t="shared" si="8"/>
        <v>OUI</v>
      </c>
      <c r="AN26" s="117" t="str">
        <f t="shared" si="30"/>
        <v>OUI</v>
      </c>
      <c r="AO26" s="117" t="str">
        <f t="shared" si="31"/>
        <v>OUI</v>
      </c>
      <c r="AP26" s="117" t="str">
        <f t="shared" si="32"/>
        <v>NON</v>
      </c>
      <c r="AQ26" s="117" t="str">
        <f t="shared" si="33"/>
        <v>NON</v>
      </c>
      <c r="AR26" s="117" t="str">
        <f t="shared" si="34"/>
        <v>NON</v>
      </c>
      <c r="AS26" s="117" t="str">
        <f t="shared" si="35"/>
        <v>NON</v>
      </c>
      <c r="AT26" s="117" t="str">
        <f t="shared" si="9"/>
        <v>NON</v>
      </c>
      <c r="AU26" s="117" t="str">
        <f t="shared" si="10"/>
        <v>NON</v>
      </c>
      <c r="AV26" s="118">
        <f t="shared" si="11"/>
        <v>1</v>
      </c>
      <c r="AW26" s="118" t="str">
        <f t="shared" si="12"/>
        <v/>
      </c>
      <c r="AX26" s="118" t="str">
        <f t="shared" si="13"/>
        <v/>
      </c>
      <c r="AY26" s="118" t="str">
        <f t="shared" si="14"/>
        <v/>
      </c>
      <c r="AZ26" s="118" t="str">
        <f t="shared" si="15"/>
        <v/>
      </c>
      <c r="BA26" s="119">
        <f t="shared" si="36"/>
        <v>1</v>
      </c>
      <c r="BB26" s="75">
        <f t="shared" si="16"/>
        <v>0</v>
      </c>
      <c r="BC26" s="75">
        <f t="shared" si="16"/>
        <v>0</v>
      </c>
      <c r="BD26" s="75">
        <f t="shared" si="16"/>
        <v>0</v>
      </c>
      <c r="BE26" s="75">
        <f t="shared" si="16"/>
        <v>0</v>
      </c>
      <c r="BF26" s="75">
        <f t="shared" si="16"/>
        <v>0</v>
      </c>
      <c r="BG26" s="75">
        <f t="shared" si="16"/>
        <v>0</v>
      </c>
      <c r="BH26" s="75">
        <f t="shared" si="16"/>
        <v>0</v>
      </c>
      <c r="BI26" s="75">
        <f t="shared" si="16"/>
        <v>0</v>
      </c>
      <c r="BJ26" s="82">
        <f t="shared" si="37"/>
        <v>0</v>
      </c>
      <c r="BK26" s="120">
        <f t="shared" si="38"/>
        <v>0</v>
      </c>
      <c r="BL26" s="121">
        <f t="shared" si="17"/>
        <v>0</v>
      </c>
      <c r="BM26" s="75">
        <f>SUM($BL$16:BL26)</f>
        <v>0</v>
      </c>
      <c r="BN26" s="75">
        <f t="shared" si="18"/>
        <v>0</v>
      </c>
      <c r="BO26" s="75">
        <f t="shared" si="19"/>
        <v>0</v>
      </c>
      <c r="BP26" s="75">
        <f t="shared" si="20"/>
        <v>0</v>
      </c>
      <c r="BQ26" s="75">
        <f t="shared" si="21"/>
        <v>0</v>
      </c>
      <c r="BR26" s="75">
        <f t="shared" si="22"/>
        <v>0</v>
      </c>
      <c r="BS26" s="75">
        <f t="shared" si="22"/>
        <v>0</v>
      </c>
    </row>
    <row r="27" spans="1:71" s="95" customFormat="1" ht="15" x14ac:dyDescent="0.2">
      <c r="A27" s="76" t="s">
        <v>108</v>
      </c>
      <c r="B27" s="108">
        <v>7</v>
      </c>
      <c r="C27" s="108">
        <f t="shared" si="23"/>
        <v>5</v>
      </c>
      <c r="D27" s="109">
        <f t="shared" si="0"/>
        <v>41</v>
      </c>
      <c r="E27" s="91"/>
      <c r="F27" s="8"/>
      <c r="G27" s="8"/>
      <c r="H27" s="8"/>
      <c r="I27" s="8"/>
      <c r="J27" s="8"/>
      <c r="K27" s="8"/>
      <c r="L27" s="8"/>
      <c r="M27" s="8"/>
      <c r="N27" s="10"/>
      <c r="O27" s="4"/>
      <c r="P27" s="5"/>
      <c r="Q27" s="5"/>
      <c r="R27" s="113">
        <f t="shared" si="1"/>
        <v>0</v>
      </c>
      <c r="S27" s="109">
        <f t="shared" si="39"/>
        <v>0</v>
      </c>
      <c r="T27" s="91"/>
      <c r="U27" s="114">
        <f t="shared" si="2"/>
        <v>0</v>
      </c>
      <c r="V27" s="115">
        <f t="shared" si="3"/>
        <v>0</v>
      </c>
      <c r="W27" s="116">
        <f t="shared" si="25"/>
        <v>0</v>
      </c>
      <c r="X27" s="114">
        <f t="shared" si="4"/>
        <v>0</v>
      </c>
      <c r="Y27" s="114">
        <f t="shared" si="5"/>
        <v>0</v>
      </c>
      <c r="Z27" s="114">
        <f t="shared" si="5"/>
        <v>0</v>
      </c>
      <c r="AA27" s="91"/>
      <c r="AB27" s="114">
        <f t="shared" si="26"/>
        <v>0</v>
      </c>
      <c r="AC27" s="114">
        <f t="shared" si="27"/>
        <v>0</v>
      </c>
      <c r="AD27" s="114">
        <f t="shared" si="6"/>
        <v>0</v>
      </c>
      <c r="AE27" s="114">
        <f t="shared" si="6"/>
        <v>0</v>
      </c>
      <c r="AF27" s="114">
        <f t="shared" si="6"/>
        <v>0</v>
      </c>
      <c r="AG27" s="91"/>
      <c r="AH27" s="96">
        <f t="shared" si="28"/>
        <v>0</v>
      </c>
      <c r="AI27" s="96">
        <f t="shared" si="7"/>
        <v>0</v>
      </c>
      <c r="AJ27" s="96">
        <f t="shared" si="29"/>
        <v>0</v>
      </c>
      <c r="AK27" s="91"/>
      <c r="AM27" s="117" t="str">
        <f t="shared" si="8"/>
        <v>OUI</v>
      </c>
      <c r="AN27" s="117" t="str">
        <f t="shared" si="30"/>
        <v>OUI</v>
      </c>
      <c r="AO27" s="117" t="str">
        <f t="shared" si="31"/>
        <v>OUI</v>
      </c>
      <c r="AP27" s="117" t="str">
        <f t="shared" si="32"/>
        <v>NON</v>
      </c>
      <c r="AQ27" s="117" t="str">
        <f t="shared" si="33"/>
        <v>NON</v>
      </c>
      <c r="AR27" s="117" t="str">
        <f t="shared" si="34"/>
        <v>NON</v>
      </c>
      <c r="AS27" s="117" t="str">
        <f t="shared" si="35"/>
        <v>NON</v>
      </c>
      <c r="AT27" s="117" t="str">
        <f t="shared" si="9"/>
        <v>NON</v>
      </c>
      <c r="AU27" s="117" t="str">
        <f t="shared" si="10"/>
        <v>NON</v>
      </c>
      <c r="AV27" s="118">
        <f t="shared" si="11"/>
        <v>1</v>
      </c>
      <c r="AW27" s="118" t="str">
        <f t="shared" si="12"/>
        <v/>
      </c>
      <c r="AX27" s="118" t="str">
        <f t="shared" si="13"/>
        <v/>
      </c>
      <c r="AY27" s="118" t="str">
        <f t="shared" si="14"/>
        <v/>
      </c>
      <c r="AZ27" s="118" t="str">
        <f t="shared" si="15"/>
        <v/>
      </c>
      <c r="BA27" s="119">
        <f t="shared" si="36"/>
        <v>1</v>
      </c>
      <c r="BB27" s="75">
        <f t="shared" si="16"/>
        <v>0</v>
      </c>
      <c r="BC27" s="75">
        <f t="shared" si="16"/>
        <v>0</v>
      </c>
      <c r="BD27" s="75">
        <f t="shared" si="16"/>
        <v>0</v>
      </c>
      <c r="BE27" s="75">
        <f t="shared" si="16"/>
        <v>0</v>
      </c>
      <c r="BF27" s="75">
        <f t="shared" si="16"/>
        <v>0</v>
      </c>
      <c r="BG27" s="75">
        <f t="shared" si="16"/>
        <v>0</v>
      </c>
      <c r="BH27" s="75">
        <f t="shared" si="16"/>
        <v>0</v>
      </c>
      <c r="BI27" s="75">
        <f t="shared" si="16"/>
        <v>0</v>
      </c>
      <c r="BJ27" s="82">
        <f t="shared" si="37"/>
        <v>0</v>
      </c>
      <c r="BK27" s="120">
        <f t="shared" si="38"/>
        <v>0</v>
      </c>
      <c r="BL27" s="121">
        <f t="shared" si="17"/>
        <v>0</v>
      </c>
      <c r="BM27" s="75">
        <f>SUM($BL$16:BL27)</f>
        <v>0</v>
      </c>
      <c r="BN27" s="75">
        <f t="shared" si="18"/>
        <v>0</v>
      </c>
      <c r="BO27" s="75">
        <f t="shared" si="19"/>
        <v>0</v>
      </c>
      <c r="BP27" s="75">
        <f t="shared" si="20"/>
        <v>0</v>
      </c>
      <c r="BQ27" s="75">
        <f t="shared" si="21"/>
        <v>0</v>
      </c>
      <c r="BR27" s="75">
        <f t="shared" si="22"/>
        <v>0</v>
      </c>
      <c r="BS27" s="75">
        <f t="shared" si="22"/>
        <v>0</v>
      </c>
    </row>
    <row r="28" spans="1:71" s="95" customFormat="1" ht="15" x14ac:dyDescent="0.2">
      <c r="A28" s="76" t="s">
        <v>109</v>
      </c>
      <c r="B28" s="108">
        <v>7</v>
      </c>
      <c r="C28" s="108">
        <f t="shared" si="23"/>
        <v>5</v>
      </c>
      <c r="D28" s="109">
        <f t="shared" si="0"/>
        <v>41</v>
      </c>
      <c r="E28" s="91"/>
      <c r="F28" s="8"/>
      <c r="G28" s="8"/>
      <c r="H28" s="8"/>
      <c r="I28" s="8"/>
      <c r="J28" s="8"/>
      <c r="K28" s="8"/>
      <c r="L28" s="8"/>
      <c r="M28" s="8"/>
      <c r="N28" s="10"/>
      <c r="O28" s="4"/>
      <c r="P28" s="4"/>
      <c r="Q28" s="4"/>
      <c r="R28" s="113">
        <f t="shared" si="1"/>
        <v>0</v>
      </c>
      <c r="S28" s="109">
        <f t="shared" si="39"/>
        <v>0</v>
      </c>
      <c r="T28" s="91"/>
      <c r="U28" s="114">
        <f t="shared" si="2"/>
        <v>0</v>
      </c>
      <c r="V28" s="115">
        <f t="shared" si="3"/>
        <v>0</v>
      </c>
      <c r="W28" s="116">
        <f t="shared" si="25"/>
        <v>0</v>
      </c>
      <c r="X28" s="114">
        <f t="shared" si="4"/>
        <v>0</v>
      </c>
      <c r="Y28" s="114">
        <f t="shared" si="5"/>
        <v>0</v>
      </c>
      <c r="Z28" s="114">
        <f t="shared" si="5"/>
        <v>0</v>
      </c>
      <c r="AA28" s="91"/>
      <c r="AB28" s="114">
        <f t="shared" si="26"/>
        <v>0</v>
      </c>
      <c r="AC28" s="114">
        <f t="shared" si="27"/>
        <v>0</v>
      </c>
      <c r="AD28" s="114">
        <f t="shared" si="6"/>
        <v>0</v>
      </c>
      <c r="AE28" s="114">
        <f t="shared" si="6"/>
        <v>0</v>
      </c>
      <c r="AF28" s="114">
        <f t="shared" si="6"/>
        <v>0</v>
      </c>
      <c r="AG28" s="91"/>
      <c r="AH28" s="96">
        <f t="shared" si="28"/>
        <v>0</v>
      </c>
      <c r="AI28" s="96">
        <f t="shared" si="7"/>
        <v>0</v>
      </c>
      <c r="AJ28" s="96">
        <f t="shared" si="29"/>
        <v>0</v>
      </c>
      <c r="AK28" s="91"/>
      <c r="AM28" s="117" t="str">
        <f t="shared" si="8"/>
        <v>OUI</v>
      </c>
      <c r="AN28" s="117" t="str">
        <f t="shared" si="30"/>
        <v>OUI</v>
      </c>
      <c r="AO28" s="117" t="str">
        <f t="shared" si="31"/>
        <v>OUI</v>
      </c>
      <c r="AP28" s="117" t="str">
        <f t="shared" si="32"/>
        <v>NON</v>
      </c>
      <c r="AQ28" s="117" t="str">
        <f t="shared" si="33"/>
        <v>NON</v>
      </c>
      <c r="AR28" s="117" t="str">
        <f t="shared" si="34"/>
        <v>NON</v>
      </c>
      <c r="AS28" s="117" t="str">
        <f t="shared" si="35"/>
        <v>NON</v>
      </c>
      <c r="AT28" s="117" t="str">
        <f t="shared" si="9"/>
        <v>NON</v>
      </c>
      <c r="AU28" s="117" t="str">
        <f t="shared" si="10"/>
        <v>NON</v>
      </c>
      <c r="AV28" s="118">
        <f t="shared" si="11"/>
        <v>1</v>
      </c>
      <c r="AW28" s="118" t="str">
        <f t="shared" si="12"/>
        <v/>
      </c>
      <c r="AX28" s="118" t="str">
        <f t="shared" si="13"/>
        <v/>
      </c>
      <c r="AY28" s="118" t="str">
        <f t="shared" si="14"/>
        <v/>
      </c>
      <c r="AZ28" s="118" t="str">
        <f t="shared" si="15"/>
        <v/>
      </c>
      <c r="BA28" s="119">
        <f t="shared" si="36"/>
        <v>1</v>
      </c>
      <c r="BB28" s="75">
        <f t="shared" si="16"/>
        <v>0</v>
      </c>
      <c r="BC28" s="75">
        <f t="shared" si="16"/>
        <v>0</v>
      </c>
      <c r="BD28" s="75">
        <f t="shared" si="16"/>
        <v>0</v>
      </c>
      <c r="BE28" s="75">
        <f t="shared" si="16"/>
        <v>0</v>
      </c>
      <c r="BF28" s="75">
        <f t="shared" si="16"/>
        <v>0</v>
      </c>
      <c r="BG28" s="75">
        <f t="shared" si="16"/>
        <v>0</v>
      </c>
      <c r="BH28" s="75">
        <f t="shared" si="16"/>
        <v>0</v>
      </c>
      <c r="BI28" s="75">
        <f t="shared" si="16"/>
        <v>0</v>
      </c>
      <c r="BJ28" s="82">
        <f t="shared" si="37"/>
        <v>0</v>
      </c>
      <c r="BK28" s="120">
        <f t="shared" si="38"/>
        <v>0</v>
      </c>
      <c r="BL28" s="121">
        <f t="shared" si="17"/>
        <v>0</v>
      </c>
      <c r="BM28" s="75">
        <f>SUM($BL$16:BL28)</f>
        <v>0</v>
      </c>
      <c r="BN28" s="75">
        <f t="shared" si="18"/>
        <v>0</v>
      </c>
      <c r="BO28" s="75">
        <f t="shared" si="19"/>
        <v>0</v>
      </c>
      <c r="BP28" s="75">
        <f t="shared" si="20"/>
        <v>0</v>
      </c>
      <c r="BQ28" s="75">
        <f t="shared" si="21"/>
        <v>0</v>
      </c>
      <c r="BR28" s="75">
        <f t="shared" si="22"/>
        <v>0</v>
      </c>
      <c r="BS28" s="75">
        <f t="shared" si="22"/>
        <v>0</v>
      </c>
    </row>
    <row r="29" spans="1:71" s="95" customFormat="1" ht="15" x14ac:dyDescent="0.2">
      <c r="A29" s="76" t="s">
        <v>110</v>
      </c>
      <c r="B29" s="108">
        <v>7</v>
      </c>
      <c r="C29" s="108">
        <f t="shared" si="23"/>
        <v>5</v>
      </c>
      <c r="D29" s="109">
        <f t="shared" si="0"/>
        <v>41</v>
      </c>
      <c r="E29" s="91"/>
      <c r="F29" s="8"/>
      <c r="G29" s="8"/>
      <c r="H29" s="8"/>
      <c r="I29" s="8"/>
      <c r="J29" s="8"/>
      <c r="K29" s="8"/>
      <c r="L29" s="8"/>
      <c r="M29" s="8"/>
      <c r="N29" s="10"/>
      <c r="O29" s="4"/>
      <c r="P29" s="5"/>
      <c r="Q29" s="5"/>
      <c r="R29" s="113">
        <f t="shared" si="1"/>
        <v>0</v>
      </c>
      <c r="S29" s="109">
        <f t="shared" si="39"/>
        <v>0</v>
      </c>
      <c r="T29" s="91"/>
      <c r="U29" s="114">
        <f t="shared" si="2"/>
        <v>0</v>
      </c>
      <c r="V29" s="115">
        <f t="shared" si="3"/>
        <v>0</v>
      </c>
      <c r="W29" s="116">
        <f t="shared" si="25"/>
        <v>0</v>
      </c>
      <c r="X29" s="114">
        <f t="shared" si="4"/>
        <v>0</v>
      </c>
      <c r="Y29" s="114">
        <f t="shared" si="5"/>
        <v>0</v>
      </c>
      <c r="Z29" s="114">
        <f t="shared" si="5"/>
        <v>0</v>
      </c>
      <c r="AA29" s="91"/>
      <c r="AB29" s="114">
        <f t="shared" si="26"/>
        <v>0</v>
      </c>
      <c r="AC29" s="114">
        <f t="shared" si="27"/>
        <v>0</v>
      </c>
      <c r="AD29" s="114">
        <f t="shared" si="6"/>
        <v>0</v>
      </c>
      <c r="AE29" s="114">
        <f t="shared" si="6"/>
        <v>0</v>
      </c>
      <c r="AF29" s="114">
        <f t="shared" si="6"/>
        <v>0</v>
      </c>
      <c r="AG29" s="91"/>
      <c r="AH29" s="96">
        <f t="shared" si="28"/>
        <v>0</v>
      </c>
      <c r="AI29" s="96">
        <f t="shared" si="7"/>
        <v>0</v>
      </c>
      <c r="AJ29" s="96">
        <f t="shared" si="29"/>
        <v>0</v>
      </c>
      <c r="AK29" s="91"/>
      <c r="AM29" s="117" t="str">
        <f t="shared" si="8"/>
        <v>OUI</v>
      </c>
      <c r="AN29" s="117" t="str">
        <f t="shared" si="30"/>
        <v>OUI</v>
      </c>
      <c r="AO29" s="117" t="str">
        <f t="shared" si="31"/>
        <v>OUI</v>
      </c>
      <c r="AP29" s="117" t="str">
        <f t="shared" si="32"/>
        <v>NON</v>
      </c>
      <c r="AQ29" s="117" t="str">
        <f t="shared" si="33"/>
        <v>NON</v>
      </c>
      <c r="AR29" s="117" t="str">
        <f t="shared" si="34"/>
        <v>NON</v>
      </c>
      <c r="AS29" s="117" t="str">
        <f t="shared" si="35"/>
        <v>NON</v>
      </c>
      <c r="AT29" s="117" t="str">
        <f t="shared" si="9"/>
        <v>NON</v>
      </c>
      <c r="AU29" s="117" t="str">
        <f t="shared" si="10"/>
        <v>NON</v>
      </c>
      <c r="AV29" s="118">
        <f t="shared" si="11"/>
        <v>1</v>
      </c>
      <c r="AW29" s="118" t="str">
        <f t="shared" si="12"/>
        <v/>
      </c>
      <c r="AX29" s="118" t="str">
        <f t="shared" si="13"/>
        <v/>
      </c>
      <c r="AY29" s="118" t="str">
        <f t="shared" si="14"/>
        <v/>
      </c>
      <c r="AZ29" s="118" t="str">
        <f t="shared" si="15"/>
        <v/>
      </c>
      <c r="BA29" s="119">
        <f t="shared" si="36"/>
        <v>1</v>
      </c>
      <c r="BB29" s="75">
        <f t="shared" si="16"/>
        <v>0</v>
      </c>
      <c r="BC29" s="75">
        <f t="shared" si="16"/>
        <v>0</v>
      </c>
      <c r="BD29" s="75">
        <f t="shared" si="16"/>
        <v>0</v>
      </c>
      <c r="BE29" s="75">
        <f t="shared" si="16"/>
        <v>0</v>
      </c>
      <c r="BF29" s="75">
        <f t="shared" si="16"/>
        <v>0</v>
      </c>
      <c r="BG29" s="75">
        <f t="shared" si="16"/>
        <v>0</v>
      </c>
      <c r="BH29" s="75">
        <f t="shared" si="16"/>
        <v>0</v>
      </c>
      <c r="BI29" s="75">
        <f t="shared" si="16"/>
        <v>0</v>
      </c>
      <c r="BJ29" s="82">
        <f t="shared" si="37"/>
        <v>0</v>
      </c>
      <c r="BK29" s="120">
        <f t="shared" si="38"/>
        <v>0</v>
      </c>
      <c r="BL29" s="121">
        <f t="shared" si="17"/>
        <v>0</v>
      </c>
      <c r="BM29" s="75">
        <f>SUM($BL$16:BL29)</f>
        <v>0</v>
      </c>
      <c r="BN29" s="75">
        <f t="shared" si="18"/>
        <v>0</v>
      </c>
      <c r="BO29" s="75">
        <f t="shared" si="19"/>
        <v>0</v>
      </c>
      <c r="BP29" s="75">
        <f t="shared" si="20"/>
        <v>0</v>
      </c>
      <c r="BQ29" s="75">
        <f t="shared" si="21"/>
        <v>0</v>
      </c>
      <c r="BR29" s="75">
        <f t="shared" si="22"/>
        <v>0</v>
      </c>
      <c r="BS29" s="75">
        <f t="shared" si="22"/>
        <v>0</v>
      </c>
    </row>
    <row r="30" spans="1:71" s="95" customFormat="1" ht="15" x14ac:dyDescent="0.2">
      <c r="A30" s="76" t="s">
        <v>111</v>
      </c>
      <c r="B30" s="108">
        <v>7</v>
      </c>
      <c r="C30" s="108">
        <f t="shared" si="23"/>
        <v>5</v>
      </c>
      <c r="D30" s="109">
        <f t="shared" si="0"/>
        <v>41</v>
      </c>
      <c r="E30" s="91"/>
      <c r="F30" s="8"/>
      <c r="G30" s="8"/>
      <c r="H30" s="8"/>
      <c r="I30" s="8"/>
      <c r="J30" s="8"/>
      <c r="K30" s="8"/>
      <c r="L30" s="8"/>
      <c r="M30" s="8"/>
      <c r="N30" s="10"/>
      <c r="O30" s="4"/>
      <c r="P30" s="4"/>
      <c r="Q30" s="4"/>
      <c r="R30" s="113">
        <f t="shared" si="1"/>
        <v>0</v>
      </c>
      <c r="S30" s="109">
        <f t="shared" si="39"/>
        <v>0</v>
      </c>
      <c r="T30" s="91"/>
      <c r="U30" s="114">
        <f t="shared" si="2"/>
        <v>0</v>
      </c>
      <c r="V30" s="115">
        <f t="shared" si="3"/>
        <v>0</v>
      </c>
      <c r="W30" s="116">
        <f t="shared" si="25"/>
        <v>0</v>
      </c>
      <c r="X30" s="114">
        <f t="shared" si="4"/>
        <v>0</v>
      </c>
      <c r="Y30" s="114">
        <f t="shared" si="5"/>
        <v>0</v>
      </c>
      <c r="Z30" s="114">
        <f t="shared" si="5"/>
        <v>0</v>
      </c>
      <c r="AA30" s="91"/>
      <c r="AB30" s="114">
        <f t="shared" si="26"/>
        <v>0</v>
      </c>
      <c r="AC30" s="114">
        <f t="shared" si="27"/>
        <v>0</v>
      </c>
      <c r="AD30" s="114">
        <f t="shared" si="6"/>
        <v>0</v>
      </c>
      <c r="AE30" s="114">
        <f t="shared" si="6"/>
        <v>0</v>
      </c>
      <c r="AF30" s="114">
        <f t="shared" si="6"/>
        <v>0</v>
      </c>
      <c r="AG30" s="91"/>
      <c r="AH30" s="96">
        <f t="shared" si="28"/>
        <v>0</v>
      </c>
      <c r="AI30" s="96">
        <f t="shared" si="7"/>
        <v>0</v>
      </c>
      <c r="AJ30" s="96">
        <f t="shared" si="29"/>
        <v>0</v>
      </c>
      <c r="AK30" s="91"/>
      <c r="AM30" s="117" t="str">
        <f t="shared" si="8"/>
        <v>OUI</v>
      </c>
      <c r="AN30" s="117" t="str">
        <f t="shared" si="30"/>
        <v>OUI</v>
      </c>
      <c r="AO30" s="117" t="str">
        <f t="shared" si="31"/>
        <v>OUI</v>
      </c>
      <c r="AP30" s="117" t="str">
        <f t="shared" si="32"/>
        <v>NON</v>
      </c>
      <c r="AQ30" s="117" t="str">
        <f t="shared" si="33"/>
        <v>NON</v>
      </c>
      <c r="AR30" s="117" t="str">
        <f t="shared" si="34"/>
        <v>NON</v>
      </c>
      <c r="AS30" s="117" t="str">
        <f t="shared" si="35"/>
        <v>NON</v>
      </c>
      <c r="AT30" s="117" t="str">
        <f t="shared" si="9"/>
        <v>NON</v>
      </c>
      <c r="AU30" s="117" t="str">
        <f t="shared" si="10"/>
        <v>NON</v>
      </c>
      <c r="AV30" s="118">
        <f t="shared" si="11"/>
        <v>1</v>
      </c>
      <c r="AW30" s="118" t="str">
        <f t="shared" si="12"/>
        <v/>
      </c>
      <c r="AX30" s="118" t="str">
        <f t="shared" si="13"/>
        <v/>
      </c>
      <c r="AY30" s="118" t="str">
        <f t="shared" si="14"/>
        <v/>
      </c>
      <c r="AZ30" s="118" t="str">
        <f t="shared" si="15"/>
        <v/>
      </c>
      <c r="BA30" s="119">
        <f t="shared" si="36"/>
        <v>1</v>
      </c>
      <c r="BB30" s="75">
        <f t="shared" si="16"/>
        <v>0</v>
      </c>
      <c r="BC30" s="75">
        <f t="shared" si="16"/>
        <v>0</v>
      </c>
      <c r="BD30" s="75">
        <f t="shared" si="16"/>
        <v>0</v>
      </c>
      <c r="BE30" s="75">
        <f t="shared" si="16"/>
        <v>0</v>
      </c>
      <c r="BF30" s="75">
        <f t="shared" si="16"/>
        <v>0</v>
      </c>
      <c r="BG30" s="75">
        <f t="shared" si="16"/>
        <v>0</v>
      </c>
      <c r="BH30" s="75">
        <f t="shared" si="16"/>
        <v>0</v>
      </c>
      <c r="BI30" s="75">
        <f t="shared" si="16"/>
        <v>0</v>
      </c>
      <c r="BJ30" s="82">
        <f t="shared" si="37"/>
        <v>0</v>
      </c>
      <c r="BK30" s="120">
        <f t="shared" si="38"/>
        <v>0</v>
      </c>
      <c r="BL30" s="121">
        <f t="shared" si="17"/>
        <v>0</v>
      </c>
      <c r="BM30" s="75">
        <f>SUM($BL$16:BL30)</f>
        <v>0</v>
      </c>
      <c r="BN30" s="75">
        <f t="shared" si="18"/>
        <v>0</v>
      </c>
      <c r="BO30" s="75">
        <f t="shared" si="19"/>
        <v>0</v>
      </c>
      <c r="BP30" s="75">
        <f t="shared" si="20"/>
        <v>0</v>
      </c>
      <c r="BQ30" s="75">
        <f t="shared" si="21"/>
        <v>0</v>
      </c>
      <c r="BR30" s="75">
        <f t="shared" si="22"/>
        <v>0</v>
      </c>
      <c r="BS30" s="75">
        <f t="shared" si="22"/>
        <v>0</v>
      </c>
    </row>
    <row r="31" spans="1:71" s="95" customFormat="1" ht="15" x14ac:dyDescent="0.2">
      <c r="A31" s="76" t="s">
        <v>112</v>
      </c>
      <c r="B31" s="108">
        <v>7</v>
      </c>
      <c r="C31" s="108">
        <f t="shared" si="23"/>
        <v>5</v>
      </c>
      <c r="D31" s="109">
        <f t="shared" si="0"/>
        <v>41</v>
      </c>
      <c r="E31" s="91"/>
      <c r="F31" s="8"/>
      <c r="G31" s="8"/>
      <c r="H31" s="8"/>
      <c r="I31" s="8"/>
      <c r="J31" s="8"/>
      <c r="K31" s="8"/>
      <c r="L31" s="8"/>
      <c r="M31" s="8"/>
      <c r="N31" s="10"/>
      <c r="O31" s="4"/>
      <c r="P31" s="5"/>
      <c r="Q31" s="5"/>
      <c r="R31" s="113">
        <f t="shared" si="1"/>
        <v>0</v>
      </c>
      <c r="S31" s="109">
        <f t="shared" si="39"/>
        <v>0</v>
      </c>
      <c r="T31" s="91"/>
      <c r="U31" s="114">
        <f t="shared" si="2"/>
        <v>0</v>
      </c>
      <c r="V31" s="115">
        <f t="shared" si="3"/>
        <v>0</v>
      </c>
      <c r="W31" s="116">
        <f t="shared" si="25"/>
        <v>0</v>
      </c>
      <c r="X31" s="114">
        <f t="shared" si="4"/>
        <v>0</v>
      </c>
      <c r="Y31" s="114">
        <f t="shared" si="5"/>
        <v>0</v>
      </c>
      <c r="Z31" s="114">
        <f t="shared" si="5"/>
        <v>0</v>
      </c>
      <c r="AA31" s="91"/>
      <c r="AB31" s="114">
        <f t="shared" si="26"/>
        <v>0</v>
      </c>
      <c r="AC31" s="114">
        <f t="shared" si="27"/>
        <v>0</v>
      </c>
      <c r="AD31" s="114">
        <f t="shared" si="6"/>
        <v>0</v>
      </c>
      <c r="AE31" s="114">
        <f t="shared" si="6"/>
        <v>0</v>
      </c>
      <c r="AF31" s="114">
        <f t="shared" si="6"/>
        <v>0</v>
      </c>
      <c r="AG31" s="91"/>
      <c r="AH31" s="96">
        <f t="shared" si="28"/>
        <v>0</v>
      </c>
      <c r="AI31" s="96">
        <f t="shared" si="7"/>
        <v>0</v>
      </c>
      <c r="AJ31" s="96">
        <f t="shared" si="29"/>
        <v>0</v>
      </c>
      <c r="AK31" s="91"/>
      <c r="AM31" s="117" t="str">
        <f t="shared" si="8"/>
        <v>OUI</v>
      </c>
      <c r="AN31" s="117" t="str">
        <f t="shared" si="30"/>
        <v>OUI</v>
      </c>
      <c r="AO31" s="117" t="str">
        <f t="shared" si="31"/>
        <v>OUI</v>
      </c>
      <c r="AP31" s="117" t="str">
        <f t="shared" si="32"/>
        <v>NON</v>
      </c>
      <c r="AQ31" s="117" t="str">
        <f t="shared" si="33"/>
        <v>NON</v>
      </c>
      <c r="AR31" s="117" t="str">
        <f t="shared" si="34"/>
        <v>NON</v>
      </c>
      <c r="AS31" s="117" t="str">
        <f t="shared" si="35"/>
        <v>NON</v>
      </c>
      <c r="AT31" s="117" t="str">
        <f t="shared" si="9"/>
        <v>NON</v>
      </c>
      <c r="AU31" s="117" t="str">
        <f t="shared" si="10"/>
        <v>NON</v>
      </c>
      <c r="AV31" s="118">
        <f t="shared" si="11"/>
        <v>1</v>
      </c>
      <c r="AW31" s="118" t="str">
        <f t="shared" si="12"/>
        <v/>
      </c>
      <c r="AX31" s="118" t="str">
        <f t="shared" si="13"/>
        <v/>
      </c>
      <c r="AY31" s="118" t="str">
        <f t="shared" si="14"/>
        <v/>
      </c>
      <c r="AZ31" s="118" t="str">
        <f t="shared" si="15"/>
        <v/>
      </c>
      <c r="BA31" s="119">
        <f>SUM(AV31:AZ31)</f>
        <v>1</v>
      </c>
      <c r="BB31" s="75">
        <f t="shared" si="16"/>
        <v>0</v>
      </c>
      <c r="BC31" s="75">
        <f t="shared" si="16"/>
        <v>0</v>
      </c>
      <c r="BD31" s="75">
        <f t="shared" si="16"/>
        <v>0</v>
      </c>
      <c r="BE31" s="75">
        <f t="shared" si="16"/>
        <v>0</v>
      </c>
      <c r="BF31" s="75">
        <f t="shared" si="16"/>
        <v>0</v>
      </c>
      <c r="BG31" s="75">
        <f t="shared" si="16"/>
        <v>0</v>
      </c>
      <c r="BH31" s="75">
        <f t="shared" si="16"/>
        <v>0</v>
      </c>
      <c r="BI31" s="75">
        <f t="shared" si="16"/>
        <v>0</v>
      </c>
      <c r="BJ31" s="82">
        <f t="shared" si="37"/>
        <v>0</v>
      </c>
      <c r="BK31" s="120">
        <f t="shared" si="38"/>
        <v>0</v>
      </c>
      <c r="BL31" s="121">
        <f t="shared" si="17"/>
        <v>0</v>
      </c>
      <c r="BM31" s="75">
        <f>SUM($BL$16:BL31)</f>
        <v>0</v>
      </c>
      <c r="BN31" s="75">
        <f t="shared" si="18"/>
        <v>0</v>
      </c>
      <c r="BO31" s="75">
        <f t="shared" si="19"/>
        <v>0</v>
      </c>
      <c r="BP31" s="75">
        <f t="shared" si="20"/>
        <v>0</v>
      </c>
      <c r="BQ31" s="75">
        <f t="shared" si="21"/>
        <v>0</v>
      </c>
      <c r="BR31" s="75">
        <f t="shared" si="22"/>
        <v>0</v>
      </c>
      <c r="BS31" s="75">
        <f t="shared" si="22"/>
        <v>0</v>
      </c>
    </row>
    <row r="32" spans="1:71" s="95" customFormat="1" ht="15" x14ac:dyDescent="0.2">
      <c r="A32" s="76" t="s">
        <v>113</v>
      </c>
      <c r="B32" s="108">
        <v>7</v>
      </c>
      <c r="C32" s="108">
        <f>B32-2</f>
        <v>5</v>
      </c>
      <c r="D32" s="109">
        <f t="shared" si="0"/>
        <v>41</v>
      </c>
      <c r="E32" s="91"/>
      <c r="F32" s="8"/>
      <c r="G32" s="8"/>
      <c r="H32" s="8"/>
      <c r="I32" s="8"/>
      <c r="J32" s="8"/>
      <c r="K32" s="8"/>
      <c r="L32" s="8"/>
      <c r="M32" s="8"/>
      <c r="N32" s="10"/>
      <c r="O32" s="4"/>
      <c r="P32" s="4"/>
      <c r="Q32" s="4"/>
      <c r="R32" s="113">
        <f t="shared" si="1"/>
        <v>0</v>
      </c>
      <c r="S32" s="109">
        <f t="shared" si="39"/>
        <v>0</v>
      </c>
      <c r="T32" s="91"/>
      <c r="U32" s="114">
        <f t="shared" si="2"/>
        <v>0</v>
      </c>
      <c r="V32" s="115">
        <f t="shared" si="3"/>
        <v>0</v>
      </c>
      <c r="W32" s="116">
        <f t="shared" si="25"/>
        <v>0</v>
      </c>
      <c r="X32" s="114">
        <f t="shared" si="4"/>
        <v>0</v>
      </c>
      <c r="Y32" s="114">
        <f t="shared" ref="Y32:Z68" si="40">IF(P32="",0,P32)</f>
        <v>0</v>
      </c>
      <c r="Z32" s="114">
        <f t="shared" si="40"/>
        <v>0</v>
      </c>
      <c r="AA32" s="91"/>
      <c r="AB32" s="114">
        <f t="shared" si="26"/>
        <v>0</v>
      </c>
      <c r="AC32" s="114">
        <f t="shared" si="27"/>
        <v>0</v>
      </c>
      <c r="AD32" s="114">
        <f t="shared" ref="AD32:AF68" si="41">ROUND($AE$10*X32*AD$13,1)</f>
        <v>0</v>
      </c>
      <c r="AE32" s="114">
        <f t="shared" si="41"/>
        <v>0</v>
      </c>
      <c r="AF32" s="114">
        <f t="shared" si="41"/>
        <v>0</v>
      </c>
      <c r="AG32" s="91"/>
      <c r="AH32" s="96">
        <f t="shared" si="28"/>
        <v>0</v>
      </c>
      <c r="AI32" s="96">
        <f t="shared" si="7"/>
        <v>0</v>
      </c>
      <c r="AJ32" s="96">
        <f t="shared" si="29"/>
        <v>0</v>
      </c>
      <c r="AK32" s="91"/>
      <c r="AM32" s="117" t="str">
        <f t="shared" si="8"/>
        <v>OUI</v>
      </c>
      <c r="AN32" s="117" t="str">
        <f t="shared" si="30"/>
        <v>OUI</v>
      </c>
      <c r="AO32" s="117" t="str">
        <f t="shared" si="31"/>
        <v>OUI</v>
      </c>
      <c r="AP32" s="117" t="str">
        <f t="shared" si="32"/>
        <v>NON</v>
      </c>
      <c r="AQ32" s="117" t="str">
        <f t="shared" si="33"/>
        <v>NON</v>
      </c>
      <c r="AR32" s="117" t="str">
        <f t="shared" si="34"/>
        <v>NON</v>
      </c>
      <c r="AS32" s="117" t="str">
        <f t="shared" si="35"/>
        <v>NON</v>
      </c>
      <c r="AT32" s="117" t="str">
        <f t="shared" si="9"/>
        <v>NON</v>
      </c>
      <c r="AU32" s="117" t="str">
        <f t="shared" si="10"/>
        <v>NON</v>
      </c>
      <c r="AV32" s="118">
        <f t="shared" si="11"/>
        <v>1</v>
      </c>
      <c r="AW32" s="118" t="str">
        <f t="shared" si="12"/>
        <v/>
      </c>
      <c r="AX32" s="118" t="str">
        <f t="shared" si="13"/>
        <v/>
      </c>
      <c r="AY32" s="118" t="str">
        <f t="shared" si="14"/>
        <v/>
      </c>
      <c r="AZ32" s="118" t="str">
        <f t="shared" si="15"/>
        <v/>
      </c>
      <c r="BA32" s="119">
        <f t="shared" si="36"/>
        <v>1</v>
      </c>
      <c r="BB32" s="75">
        <f t="shared" si="16"/>
        <v>0</v>
      </c>
      <c r="BC32" s="75">
        <f t="shared" si="16"/>
        <v>0</v>
      </c>
      <c r="BD32" s="75">
        <f t="shared" si="16"/>
        <v>0</v>
      </c>
      <c r="BE32" s="75">
        <f t="shared" si="16"/>
        <v>0</v>
      </c>
      <c r="BF32" s="75">
        <f t="shared" si="16"/>
        <v>0</v>
      </c>
      <c r="BG32" s="75">
        <f t="shared" si="16"/>
        <v>0</v>
      </c>
      <c r="BH32" s="75">
        <f t="shared" si="16"/>
        <v>0</v>
      </c>
      <c r="BI32" s="75">
        <f t="shared" si="16"/>
        <v>0</v>
      </c>
      <c r="BJ32" s="82">
        <f t="shared" si="37"/>
        <v>0</v>
      </c>
      <c r="BK32" s="120">
        <f t="shared" si="38"/>
        <v>0</v>
      </c>
      <c r="BL32" s="121">
        <f t="shared" si="17"/>
        <v>0</v>
      </c>
      <c r="BM32" s="75">
        <f>SUM($BL$16:BL32)</f>
        <v>0</v>
      </c>
      <c r="BN32" s="75">
        <f t="shared" si="18"/>
        <v>0</v>
      </c>
      <c r="BO32" s="75">
        <f t="shared" si="19"/>
        <v>0</v>
      </c>
      <c r="BP32" s="75">
        <f t="shared" si="20"/>
        <v>0</v>
      </c>
      <c r="BQ32" s="75">
        <f t="shared" si="21"/>
        <v>0</v>
      </c>
      <c r="BR32" s="75">
        <f t="shared" si="22"/>
        <v>0</v>
      </c>
      <c r="BS32" s="75">
        <f t="shared" si="22"/>
        <v>0</v>
      </c>
    </row>
    <row r="33" spans="1:71" s="95" customFormat="1" ht="15" x14ac:dyDescent="0.2">
      <c r="A33" s="76" t="s">
        <v>114</v>
      </c>
      <c r="B33" s="108">
        <v>7</v>
      </c>
      <c r="C33" s="108">
        <f t="shared" si="23"/>
        <v>5</v>
      </c>
      <c r="D33" s="109">
        <f t="shared" si="0"/>
        <v>41</v>
      </c>
      <c r="E33" s="91"/>
      <c r="F33" s="8"/>
      <c r="G33" s="8"/>
      <c r="H33" s="8"/>
      <c r="I33" s="8"/>
      <c r="J33" s="8"/>
      <c r="K33" s="8"/>
      <c r="L33" s="8"/>
      <c r="M33" s="8"/>
      <c r="N33" s="10"/>
      <c r="O33" s="4"/>
      <c r="P33" s="5"/>
      <c r="Q33" s="5"/>
      <c r="R33" s="113">
        <f t="shared" si="1"/>
        <v>0</v>
      </c>
      <c r="S33" s="109">
        <f t="shared" si="39"/>
        <v>0</v>
      </c>
      <c r="T33" s="91"/>
      <c r="U33" s="114">
        <f t="shared" si="2"/>
        <v>0</v>
      </c>
      <c r="V33" s="115">
        <f t="shared" si="3"/>
        <v>0</v>
      </c>
      <c r="W33" s="116">
        <f t="shared" si="25"/>
        <v>0</v>
      </c>
      <c r="X33" s="114">
        <f t="shared" si="4"/>
        <v>0</v>
      </c>
      <c r="Y33" s="114">
        <f t="shared" si="40"/>
        <v>0</v>
      </c>
      <c r="Z33" s="114">
        <f t="shared" si="40"/>
        <v>0</v>
      </c>
      <c r="AA33" s="91"/>
      <c r="AB33" s="114">
        <f t="shared" si="26"/>
        <v>0</v>
      </c>
      <c r="AC33" s="114">
        <f t="shared" si="27"/>
        <v>0</v>
      </c>
      <c r="AD33" s="114">
        <f t="shared" si="41"/>
        <v>0</v>
      </c>
      <c r="AE33" s="114">
        <f t="shared" si="41"/>
        <v>0</v>
      </c>
      <c r="AF33" s="114">
        <f t="shared" si="41"/>
        <v>0</v>
      </c>
      <c r="AG33" s="91"/>
      <c r="AH33" s="96">
        <f t="shared" si="28"/>
        <v>0</v>
      </c>
      <c r="AI33" s="96">
        <f t="shared" si="7"/>
        <v>0</v>
      </c>
      <c r="AJ33" s="96">
        <f t="shared" si="29"/>
        <v>0</v>
      </c>
      <c r="AK33" s="91"/>
      <c r="AM33" s="117" t="str">
        <f t="shared" si="8"/>
        <v>OUI</v>
      </c>
      <c r="AN33" s="117" t="str">
        <f t="shared" si="30"/>
        <v>OUI</v>
      </c>
      <c r="AO33" s="117" t="str">
        <f t="shared" si="31"/>
        <v>OUI</v>
      </c>
      <c r="AP33" s="117" t="str">
        <f t="shared" si="32"/>
        <v>NON</v>
      </c>
      <c r="AQ33" s="117" t="str">
        <f t="shared" si="33"/>
        <v>NON</v>
      </c>
      <c r="AR33" s="117" t="str">
        <f t="shared" si="34"/>
        <v>NON</v>
      </c>
      <c r="AS33" s="117" t="str">
        <f t="shared" si="35"/>
        <v>NON</v>
      </c>
      <c r="AT33" s="117" t="str">
        <f t="shared" si="9"/>
        <v>NON</v>
      </c>
      <c r="AU33" s="117" t="str">
        <f t="shared" si="10"/>
        <v>NON</v>
      </c>
      <c r="AV33" s="118">
        <f t="shared" si="11"/>
        <v>1</v>
      </c>
      <c r="AW33" s="118" t="str">
        <f t="shared" si="12"/>
        <v/>
      </c>
      <c r="AX33" s="118" t="str">
        <f t="shared" si="13"/>
        <v/>
      </c>
      <c r="AY33" s="118" t="str">
        <f t="shared" si="14"/>
        <v/>
      </c>
      <c r="AZ33" s="118" t="str">
        <f t="shared" si="15"/>
        <v/>
      </c>
      <c r="BA33" s="119">
        <f t="shared" si="36"/>
        <v>1</v>
      </c>
      <c r="BB33" s="75">
        <f t="shared" si="16"/>
        <v>0</v>
      </c>
      <c r="BC33" s="75">
        <f t="shared" si="16"/>
        <v>0</v>
      </c>
      <c r="BD33" s="75">
        <f t="shared" si="16"/>
        <v>0</v>
      </c>
      <c r="BE33" s="75">
        <f t="shared" si="16"/>
        <v>0</v>
      </c>
      <c r="BF33" s="75">
        <f t="shared" si="16"/>
        <v>0</v>
      </c>
      <c r="BG33" s="75">
        <f t="shared" si="16"/>
        <v>0</v>
      </c>
      <c r="BH33" s="75">
        <f t="shared" si="16"/>
        <v>0</v>
      </c>
      <c r="BI33" s="75">
        <f t="shared" si="16"/>
        <v>0</v>
      </c>
      <c r="BJ33" s="82">
        <f t="shared" si="37"/>
        <v>0</v>
      </c>
      <c r="BK33" s="120">
        <f t="shared" si="38"/>
        <v>0</v>
      </c>
      <c r="BL33" s="121">
        <f>IF(SUM(O33:Q33)=0,IF(H33&gt;=D33,D33*-1,0),R33-BQ33-D33-BD33)</f>
        <v>0</v>
      </c>
      <c r="BM33" s="75">
        <f>SUM($BL$16:BL33)</f>
        <v>0</v>
      </c>
      <c r="BN33" s="75">
        <f t="shared" si="18"/>
        <v>0</v>
      </c>
      <c r="BO33" s="75">
        <f t="shared" si="19"/>
        <v>0</v>
      </c>
      <c r="BP33" s="75">
        <f t="shared" si="20"/>
        <v>0</v>
      </c>
      <c r="BQ33" s="75">
        <f t="shared" si="21"/>
        <v>0</v>
      </c>
      <c r="BR33" s="75">
        <f t="shared" si="22"/>
        <v>0</v>
      </c>
      <c r="BS33" s="75">
        <f t="shared" si="22"/>
        <v>0</v>
      </c>
    </row>
    <row r="34" spans="1:71" s="95" customFormat="1" ht="15" x14ac:dyDescent="0.2">
      <c r="A34" s="76" t="s">
        <v>115</v>
      </c>
      <c r="B34" s="108">
        <v>7</v>
      </c>
      <c r="C34" s="108">
        <f t="shared" si="23"/>
        <v>5</v>
      </c>
      <c r="D34" s="109">
        <f t="shared" si="0"/>
        <v>41</v>
      </c>
      <c r="E34" s="91"/>
      <c r="F34" s="8"/>
      <c r="G34" s="8"/>
      <c r="H34" s="8"/>
      <c r="I34" s="8"/>
      <c r="J34" s="8"/>
      <c r="K34" s="8"/>
      <c r="L34" s="8"/>
      <c r="M34" s="8"/>
      <c r="N34" s="10"/>
      <c r="O34" s="4"/>
      <c r="P34" s="4"/>
      <c r="Q34" s="4"/>
      <c r="R34" s="113">
        <f t="shared" si="1"/>
        <v>0</v>
      </c>
      <c r="S34" s="109">
        <f t="shared" si="39"/>
        <v>0</v>
      </c>
      <c r="T34" s="91"/>
      <c r="U34" s="114">
        <f t="shared" si="2"/>
        <v>0</v>
      </c>
      <c r="V34" s="115">
        <f t="shared" si="3"/>
        <v>0</v>
      </c>
      <c r="W34" s="116">
        <f t="shared" si="25"/>
        <v>0</v>
      </c>
      <c r="X34" s="114">
        <f t="shared" si="4"/>
        <v>0</v>
      </c>
      <c r="Y34" s="114">
        <f t="shared" si="40"/>
        <v>0</v>
      </c>
      <c r="Z34" s="114">
        <f t="shared" si="40"/>
        <v>0</v>
      </c>
      <c r="AA34" s="91"/>
      <c r="AB34" s="114">
        <f t="shared" si="26"/>
        <v>0</v>
      </c>
      <c r="AC34" s="114">
        <f t="shared" si="27"/>
        <v>0</v>
      </c>
      <c r="AD34" s="114">
        <f t="shared" si="41"/>
        <v>0</v>
      </c>
      <c r="AE34" s="114">
        <f t="shared" si="41"/>
        <v>0</v>
      </c>
      <c r="AF34" s="114">
        <f t="shared" si="41"/>
        <v>0</v>
      </c>
      <c r="AG34" s="91"/>
      <c r="AH34" s="96">
        <f t="shared" si="28"/>
        <v>0</v>
      </c>
      <c r="AI34" s="96">
        <f t="shared" si="7"/>
        <v>0</v>
      </c>
      <c r="AJ34" s="96">
        <f t="shared" si="29"/>
        <v>0</v>
      </c>
      <c r="AK34" s="91"/>
      <c r="AM34" s="117" t="str">
        <f t="shared" si="8"/>
        <v>OUI</v>
      </c>
      <c r="AN34" s="117" t="str">
        <f t="shared" si="30"/>
        <v>OUI</v>
      </c>
      <c r="AO34" s="117" t="str">
        <f t="shared" si="31"/>
        <v>OUI</v>
      </c>
      <c r="AP34" s="117" t="str">
        <f t="shared" si="32"/>
        <v>NON</v>
      </c>
      <c r="AQ34" s="117" t="str">
        <f t="shared" si="33"/>
        <v>NON</v>
      </c>
      <c r="AR34" s="117" t="str">
        <f t="shared" si="34"/>
        <v>NON</v>
      </c>
      <c r="AS34" s="117" t="str">
        <f t="shared" si="35"/>
        <v>NON</v>
      </c>
      <c r="AT34" s="117" t="str">
        <f t="shared" si="9"/>
        <v>NON</v>
      </c>
      <c r="AU34" s="117" t="str">
        <f t="shared" si="10"/>
        <v>NON</v>
      </c>
      <c r="AV34" s="118">
        <f t="shared" si="11"/>
        <v>1</v>
      </c>
      <c r="AW34" s="118" t="str">
        <f t="shared" si="12"/>
        <v/>
      </c>
      <c r="AX34" s="118" t="str">
        <f t="shared" si="13"/>
        <v/>
      </c>
      <c r="AY34" s="118" t="str">
        <f t="shared" si="14"/>
        <v/>
      </c>
      <c r="AZ34" s="118" t="str">
        <f t="shared" si="15"/>
        <v/>
      </c>
      <c r="BA34" s="119">
        <f t="shared" si="36"/>
        <v>1</v>
      </c>
      <c r="BB34" s="75">
        <f t="shared" si="16"/>
        <v>0</v>
      </c>
      <c r="BC34" s="75">
        <f t="shared" si="16"/>
        <v>0</v>
      </c>
      <c r="BD34" s="75">
        <f t="shared" si="16"/>
        <v>0</v>
      </c>
      <c r="BE34" s="75">
        <f t="shared" si="16"/>
        <v>0</v>
      </c>
      <c r="BF34" s="75">
        <f t="shared" si="16"/>
        <v>0</v>
      </c>
      <c r="BG34" s="75">
        <f t="shared" si="16"/>
        <v>0</v>
      </c>
      <c r="BH34" s="75">
        <f t="shared" si="16"/>
        <v>0</v>
      </c>
      <c r="BI34" s="75">
        <f t="shared" si="16"/>
        <v>0</v>
      </c>
      <c r="BJ34" s="82">
        <f t="shared" si="37"/>
        <v>0</v>
      </c>
      <c r="BK34" s="120">
        <f t="shared" si="38"/>
        <v>0</v>
      </c>
      <c r="BL34" s="121">
        <f t="shared" ref="BL34:BL68" si="42">IF(SUM(O34:Q34)=0,IF(H34&gt;=D34,D34*-1,0),R34-BQ34-D34-BD34)</f>
        <v>0</v>
      </c>
      <c r="BM34" s="75">
        <f>SUM($BL$16:BL34)</f>
        <v>0</v>
      </c>
      <c r="BN34" s="75">
        <f t="shared" si="18"/>
        <v>0</v>
      </c>
      <c r="BO34" s="75">
        <f t="shared" si="19"/>
        <v>0</v>
      </c>
      <c r="BP34" s="75">
        <f t="shared" si="20"/>
        <v>0</v>
      </c>
      <c r="BQ34" s="75">
        <f t="shared" si="21"/>
        <v>0</v>
      </c>
      <c r="BR34" s="75">
        <f t="shared" si="22"/>
        <v>0</v>
      </c>
      <c r="BS34" s="75">
        <f t="shared" si="22"/>
        <v>0</v>
      </c>
    </row>
    <row r="35" spans="1:71" s="95" customFormat="1" ht="15" x14ac:dyDescent="0.2">
      <c r="A35" s="76" t="s">
        <v>116</v>
      </c>
      <c r="B35" s="108">
        <v>7</v>
      </c>
      <c r="C35" s="108">
        <f t="shared" si="23"/>
        <v>5</v>
      </c>
      <c r="D35" s="109">
        <f t="shared" si="0"/>
        <v>41</v>
      </c>
      <c r="E35" s="91"/>
      <c r="F35" s="8"/>
      <c r="G35" s="8"/>
      <c r="H35" s="8"/>
      <c r="I35" s="8"/>
      <c r="J35" s="8"/>
      <c r="K35" s="8"/>
      <c r="L35" s="8"/>
      <c r="M35" s="8"/>
      <c r="N35" s="10"/>
      <c r="O35" s="4"/>
      <c r="P35" s="5"/>
      <c r="Q35" s="5"/>
      <c r="R35" s="113">
        <f t="shared" si="1"/>
        <v>0</v>
      </c>
      <c r="S35" s="109">
        <f t="shared" si="39"/>
        <v>0</v>
      </c>
      <c r="T35" s="91"/>
      <c r="U35" s="114">
        <f t="shared" si="2"/>
        <v>0</v>
      </c>
      <c r="V35" s="115">
        <f t="shared" si="3"/>
        <v>0</v>
      </c>
      <c r="W35" s="116">
        <f t="shared" si="25"/>
        <v>0</v>
      </c>
      <c r="X35" s="114">
        <f t="shared" si="4"/>
        <v>0</v>
      </c>
      <c r="Y35" s="114">
        <f t="shared" si="40"/>
        <v>0</v>
      </c>
      <c r="Z35" s="114">
        <f t="shared" si="40"/>
        <v>0</v>
      </c>
      <c r="AA35" s="91"/>
      <c r="AB35" s="114">
        <f t="shared" si="26"/>
        <v>0</v>
      </c>
      <c r="AC35" s="114">
        <f t="shared" si="27"/>
        <v>0</v>
      </c>
      <c r="AD35" s="114">
        <f t="shared" si="41"/>
        <v>0</v>
      </c>
      <c r="AE35" s="114">
        <f t="shared" si="41"/>
        <v>0</v>
      </c>
      <c r="AF35" s="114">
        <f t="shared" si="41"/>
        <v>0</v>
      </c>
      <c r="AG35" s="91"/>
      <c r="AH35" s="96">
        <f t="shared" si="28"/>
        <v>0</v>
      </c>
      <c r="AI35" s="96">
        <f t="shared" si="7"/>
        <v>0</v>
      </c>
      <c r="AJ35" s="96">
        <f t="shared" si="29"/>
        <v>0</v>
      </c>
      <c r="AK35" s="91"/>
      <c r="AM35" s="117" t="str">
        <f t="shared" si="8"/>
        <v>OUI</v>
      </c>
      <c r="AN35" s="117" t="str">
        <f t="shared" si="30"/>
        <v>OUI</v>
      </c>
      <c r="AO35" s="117" t="str">
        <f t="shared" si="31"/>
        <v>OUI</v>
      </c>
      <c r="AP35" s="117" t="str">
        <f t="shared" si="32"/>
        <v>NON</v>
      </c>
      <c r="AQ35" s="117" t="str">
        <f t="shared" si="33"/>
        <v>NON</v>
      </c>
      <c r="AR35" s="117" t="str">
        <f t="shared" si="34"/>
        <v>NON</v>
      </c>
      <c r="AS35" s="117" t="str">
        <f t="shared" si="35"/>
        <v>NON</v>
      </c>
      <c r="AT35" s="117" t="str">
        <f t="shared" si="9"/>
        <v>NON</v>
      </c>
      <c r="AU35" s="117" t="str">
        <f t="shared" si="10"/>
        <v>NON</v>
      </c>
      <c r="AV35" s="118">
        <f t="shared" si="11"/>
        <v>1</v>
      </c>
      <c r="AW35" s="118" t="str">
        <f t="shared" si="12"/>
        <v/>
      </c>
      <c r="AX35" s="118" t="str">
        <f t="shared" si="13"/>
        <v/>
      </c>
      <c r="AY35" s="118" t="str">
        <f t="shared" si="14"/>
        <v/>
      </c>
      <c r="AZ35" s="118" t="str">
        <f t="shared" si="15"/>
        <v/>
      </c>
      <c r="BA35" s="119">
        <f t="shared" si="36"/>
        <v>1</v>
      </c>
      <c r="BB35" s="75">
        <f t="shared" si="16"/>
        <v>0</v>
      </c>
      <c r="BC35" s="75">
        <f t="shared" si="16"/>
        <v>0</v>
      </c>
      <c r="BD35" s="75">
        <f t="shared" si="16"/>
        <v>0</v>
      </c>
      <c r="BE35" s="75">
        <f t="shared" si="16"/>
        <v>0</v>
      </c>
      <c r="BF35" s="75">
        <f t="shared" si="16"/>
        <v>0</v>
      </c>
      <c r="BG35" s="75">
        <f t="shared" si="16"/>
        <v>0</v>
      </c>
      <c r="BH35" s="75">
        <f t="shared" si="16"/>
        <v>0</v>
      </c>
      <c r="BI35" s="75">
        <f t="shared" si="16"/>
        <v>0</v>
      </c>
      <c r="BJ35" s="82">
        <f t="shared" si="37"/>
        <v>0</v>
      </c>
      <c r="BK35" s="120">
        <f t="shared" si="38"/>
        <v>0</v>
      </c>
      <c r="BL35" s="121">
        <f t="shared" si="42"/>
        <v>0</v>
      </c>
      <c r="BM35" s="75">
        <f>SUM($BL$16:BL35)</f>
        <v>0</v>
      </c>
      <c r="BN35" s="75">
        <f t="shared" si="18"/>
        <v>0</v>
      </c>
      <c r="BO35" s="75">
        <f t="shared" si="19"/>
        <v>0</v>
      </c>
      <c r="BP35" s="75">
        <f t="shared" si="20"/>
        <v>0</v>
      </c>
      <c r="BQ35" s="75">
        <f t="shared" si="21"/>
        <v>0</v>
      </c>
      <c r="BR35" s="75">
        <f t="shared" si="22"/>
        <v>0</v>
      </c>
      <c r="BS35" s="75">
        <f t="shared" si="22"/>
        <v>0</v>
      </c>
    </row>
    <row r="36" spans="1:71" s="95" customFormat="1" ht="15" x14ac:dyDescent="0.2">
      <c r="A36" s="76" t="s">
        <v>117</v>
      </c>
      <c r="B36" s="108">
        <v>7</v>
      </c>
      <c r="C36" s="108">
        <f t="shared" si="23"/>
        <v>5</v>
      </c>
      <c r="D36" s="109">
        <f t="shared" si="0"/>
        <v>41</v>
      </c>
      <c r="E36" s="91"/>
      <c r="F36" s="8"/>
      <c r="G36" s="8"/>
      <c r="H36" s="8"/>
      <c r="I36" s="8"/>
      <c r="J36" s="8"/>
      <c r="K36" s="8"/>
      <c r="L36" s="8"/>
      <c r="M36" s="8"/>
      <c r="N36" s="10"/>
      <c r="O36" s="4"/>
      <c r="P36" s="4"/>
      <c r="Q36" s="4"/>
      <c r="R36" s="113">
        <f t="shared" si="1"/>
        <v>0</v>
      </c>
      <c r="S36" s="109">
        <f t="shared" si="39"/>
        <v>0</v>
      </c>
      <c r="T36" s="91"/>
      <c r="U36" s="114">
        <f t="shared" si="2"/>
        <v>0</v>
      </c>
      <c r="V36" s="115">
        <f t="shared" si="3"/>
        <v>0</v>
      </c>
      <c r="W36" s="116">
        <f t="shared" si="25"/>
        <v>0</v>
      </c>
      <c r="X36" s="114">
        <f t="shared" si="4"/>
        <v>0</v>
      </c>
      <c r="Y36" s="114">
        <f t="shared" si="40"/>
        <v>0</v>
      </c>
      <c r="Z36" s="114">
        <f t="shared" si="40"/>
        <v>0</v>
      </c>
      <c r="AA36" s="91"/>
      <c r="AB36" s="114">
        <f t="shared" si="26"/>
        <v>0</v>
      </c>
      <c r="AC36" s="114">
        <f t="shared" si="27"/>
        <v>0</v>
      </c>
      <c r="AD36" s="114">
        <f t="shared" si="41"/>
        <v>0</v>
      </c>
      <c r="AE36" s="114">
        <f t="shared" si="41"/>
        <v>0</v>
      </c>
      <c r="AF36" s="114">
        <f t="shared" si="41"/>
        <v>0</v>
      </c>
      <c r="AG36" s="91"/>
      <c r="AH36" s="96">
        <f t="shared" si="28"/>
        <v>0</v>
      </c>
      <c r="AI36" s="96">
        <f t="shared" si="7"/>
        <v>0</v>
      </c>
      <c r="AJ36" s="96">
        <f t="shared" si="29"/>
        <v>0</v>
      </c>
      <c r="AK36" s="91"/>
      <c r="AM36" s="117" t="str">
        <f t="shared" si="8"/>
        <v>OUI</v>
      </c>
      <c r="AN36" s="117" t="str">
        <f t="shared" si="30"/>
        <v>OUI</v>
      </c>
      <c r="AO36" s="117" t="str">
        <f t="shared" si="31"/>
        <v>OUI</v>
      </c>
      <c r="AP36" s="117" t="str">
        <f t="shared" si="32"/>
        <v>NON</v>
      </c>
      <c r="AQ36" s="117" t="str">
        <f t="shared" si="33"/>
        <v>NON</v>
      </c>
      <c r="AR36" s="117" t="str">
        <f t="shared" si="34"/>
        <v>NON</v>
      </c>
      <c r="AS36" s="117" t="str">
        <f t="shared" si="35"/>
        <v>NON</v>
      </c>
      <c r="AT36" s="117" t="str">
        <f t="shared" si="9"/>
        <v>NON</v>
      </c>
      <c r="AU36" s="117" t="str">
        <f t="shared" si="10"/>
        <v>NON</v>
      </c>
      <c r="AV36" s="118">
        <f t="shared" si="11"/>
        <v>1</v>
      </c>
      <c r="AW36" s="118" t="str">
        <f t="shared" si="12"/>
        <v/>
      </c>
      <c r="AX36" s="118" t="str">
        <f t="shared" si="13"/>
        <v/>
      </c>
      <c r="AY36" s="118" t="str">
        <f t="shared" si="14"/>
        <v/>
      </c>
      <c r="AZ36" s="118" t="str">
        <f t="shared" si="15"/>
        <v/>
      </c>
      <c r="BA36" s="119">
        <f t="shared" si="36"/>
        <v>1</v>
      </c>
      <c r="BB36" s="75">
        <f t="shared" si="16"/>
        <v>0</v>
      </c>
      <c r="BC36" s="75">
        <f t="shared" si="16"/>
        <v>0</v>
      </c>
      <c r="BD36" s="75">
        <f t="shared" si="16"/>
        <v>0</v>
      </c>
      <c r="BE36" s="75">
        <f t="shared" si="16"/>
        <v>0</v>
      </c>
      <c r="BF36" s="75">
        <f t="shared" si="16"/>
        <v>0</v>
      </c>
      <c r="BG36" s="75">
        <f t="shared" si="16"/>
        <v>0</v>
      </c>
      <c r="BH36" s="75">
        <f t="shared" si="16"/>
        <v>0</v>
      </c>
      <c r="BI36" s="75">
        <f t="shared" si="16"/>
        <v>0</v>
      </c>
      <c r="BJ36" s="82">
        <f t="shared" si="37"/>
        <v>0</v>
      </c>
      <c r="BK36" s="120">
        <f t="shared" si="38"/>
        <v>0</v>
      </c>
      <c r="BL36" s="121">
        <f t="shared" si="42"/>
        <v>0</v>
      </c>
      <c r="BM36" s="75">
        <f>SUM($BL$16:BL36)</f>
        <v>0</v>
      </c>
      <c r="BN36" s="75">
        <f t="shared" si="18"/>
        <v>0</v>
      </c>
      <c r="BO36" s="75">
        <f t="shared" si="19"/>
        <v>0</v>
      </c>
      <c r="BP36" s="75">
        <f t="shared" si="20"/>
        <v>0</v>
      </c>
      <c r="BQ36" s="75">
        <f t="shared" si="21"/>
        <v>0</v>
      </c>
      <c r="BR36" s="75">
        <f t="shared" si="22"/>
        <v>0</v>
      </c>
      <c r="BS36" s="75">
        <f t="shared" si="22"/>
        <v>0</v>
      </c>
    </row>
    <row r="37" spans="1:71" s="95" customFormat="1" ht="15" x14ac:dyDescent="0.2">
      <c r="A37" s="76" t="s">
        <v>118</v>
      </c>
      <c r="B37" s="108">
        <v>7</v>
      </c>
      <c r="C37" s="108">
        <f t="shared" si="23"/>
        <v>5</v>
      </c>
      <c r="D37" s="109">
        <f t="shared" si="0"/>
        <v>41</v>
      </c>
      <c r="E37" s="91"/>
      <c r="F37" s="8"/>
      <c r="G37" s="8"/>
      <c r="H37" s="8"/>
      <c r="I37" s="8"/>
      <c r="J37" s="8"/>
      <c r="K37" s="8"/>
      <c r="L37" s="8"/>
      <c r="M37" s="8"/>
      <c r="N37" s="10"/>
      <c r="O37" s="4"/>
      <c r="P37" s="5"/>
      <c r="Q37" s="5"/>
      <c r="R37" s="113">
        <f t="shared" si="1"/>
        <v>0</v>
      </c>
      <c r="S37" s="109">
        <f t="shared" si="39"/>
        <v>0</v>
      </c>
      <c r="T37" s="91"/>
      <c r="U37" s="114">
        <f t="shared" si="2"/>
        <v>0</v>
      </c>
      <c r="V37" s="115">
        <f t="shared" si="3"/>
        <v>0</v>
      </c>
      <c r="W37" s="116">
        <f t="shared" si="25"/>
        <v>0</v>
      </c>
      <c r="X37" s="114">
        <f t="shared" si="4"/>
        <v>0</v>
      </c>
      <c r="Y37" s="114">
        <f t="shared" si="40"/>
        <v>0</v>
      </c>
      <c r="Z37" s="114">
        <f t="shared" si="40"/>
        <v>0</v>
      </c>
      <c r="AA37" s="91"/>
      <c r="AB37" s="114">
        <f t="shared" si="26"/>
        <v>0</v>
      </c>
      <c r="AC37" s="114">
        <f t="shared" si="27"/>
        <v>0</v>
      </c>
      <c r="AD37" s="114">
        <f t="shared" si="41"/>
        <v>0</v>
      </c>
      <c r="AE37" s="114">
        <f t="shared" si="41"/>
        <v>0</v>
      </c>
      <c r="AF37" s="114">
        <f t="shared" si="41"/>
        <v>0</v>
      </c>
      <c r="AG37" s="91"/>
      <c r="AH37" s="96">
        <f t="shared" si="28"/>
        <v>0</v>
      </c>
      <c r="AI37" s="96">
        <f t="shared" si="7"/>
        <v>0</v>
      </c>
      <c r="AJ37" s="96">
        <f t="shared" si="29"/>
        <v>0</v>
      </c>
      <c r="AK37" s="91"/>
      <c r="AM37" s="117" t="str">
        <f t="shared" si="8"/>
        <v>OUI</v>
      </c>
      <c r="AN37" s="117" t="str">
        <f t="shared" si="30"/>
        <v>OUI</v>
      </c>
      <c r="AO37" s="117" t="str">
        <f t="shared" si="31"/>
        <v>OUI</v>
      </c>
      <c r="AP37" s="117" t="str">
        <f t="shared" si="32"/>
        <v>NON</v>
      </c>
      <c r="AQ37" s="117" t="str">
        <f t="shared" si="33"/>
        <v>NON</v>
      </c>
      <c r="AR37" s="117" t="str">
        <f t="shared" si="34"/>
        <v>NON</v>
      </c>
      <c r="AS37" s="117" t="str">
        <f t="shared" si="35"/>
        <v>NON</v>
      </c>
      <c r="AT37" s="117" t="str">
        <f t="shared" si="9"/>
        <v>NON</v>
      </c>
      <c r="AU37" s="117" t="str">
        <f t="shared" si="10"/>
        <v>NON</v>
      </c>
      <c r="AV37" s="118">
        <f t="shared" si="11"/>
        <v>1</v>
      </c>
      <c r="AW37" s="118" t="str">
        <f t="shared" si="12"/>
        <v/>
      </c>
      <c r="AX37" s="118" t="str">
        <f t="shared" si="13"/>
        <v/>
      </c>
      <c r="AY37" s="118" t="str">
        <f t="shared" si="14"/>
        <v/>
      </c>
      <c r="AZ37" s="118" t="str">
        <f t="shared" si="15"/>
        <v/>
      </c>
      <c r="BA37" s="119">
        <f t="shared" si="36"/>
        <v>1</v>
      </c>
      <c r="BB37" s="75">
        <f t="shared" si="16"/>
        <v>0</v>
      </c>
      <c r="BC37" s="75">
        <f t="shared" si="16"/>
        <v>0</v>
      </c>
      <c r="BD37" s="75">
        <f t="shared" si="16"/>
        <v>0</v>
      </c>
      <c r="BE37" s="75">
        <f t="shared" si="16"/>
        <v>0</v>
      </c>
      <c r="BF37" s="75">
        <f t="shared" si="16"/>
        <v>0</v>
      </c>
      <c r="BG37" s="75">
        <f t="shared" si="16"/>
        <v>0</v>
      </c>
      <c r="BH37" s="75">
        <f t="shared" si="16"/>
        <v>0</v>
      </c>
      <c r="BI37" s="75">
        <f t="shared" si="16"/>
        <v>0</v>
      </c>
      <c r="BJ37" s="82">
        <f t="shared" si="37"/>
        <v>0</v>
      </c>
      <c r="BK37" s="120">
        <f t="shared" si="38"/>
        <v>0</v>
      </c>
      <c r="BL37" s="121">
        <f t="shared" si="42"/>
        <v>0</v>
      </c>
      <c r="BM37" s="75">
        <f>SUM($BL$16:BL37)</f>
        <v>0</v>
      </c>
      <c r="BN37" s="75">
        <f t="shared" si="18"/>
        <v>0</v>
      </c>
      <c r="BO37" s="75">
        <f t="shared" si="19"/>
        <v>0</v>
      </c>
      <c r="BP37" s="75">
        <f t="shared" si="20"/>
        <v>0</v>
      </c>
      <c r="BQ37" s="75">
        <f t="shared" si="21"/>
        <v>0</v>
      </c>
      <c r="BR37" s="75">
        <f t="shared" si="22"/>
        <v>0</v>
      </c>
      <c r="BS37" s="75">
        <f t="shared" si="22"/>
        <v>0</v>
      </c>
    </row>
    <row r="38" spans="1:71" s="95" customFormat="1" ht="15" x14ac:dyDescent="0.2">
      <c r="A38" s="76" t="s">
        <v>119</v>
      </c>
      <c r="B38" s="108">
        <v>7</v>
      </c>
      <c r="C38" s="108">
        <f t="shared" si="23"/>
        <v>5</v>
      </c>
      <c r="D38" s="109">
        <f t="shared" si="0"/>
        <v>41</v>
      </c>
      <c r="E38" s="91"/>
      <c r="F38" s="8"/>
      <c r="G38" s="8"/>
      <c r="H38" s="8"/>
      <c r="I38" s="8"/>
      <c r="J38" s="8"/>
      <c r="K38" s="8"/>
      <c r="L38" s="8"/>
      <c r="M38" s="8"/>
      <c r="N38" s="10"/>
      <c r="O38" s="4"/>
      <c r="P38" s="4"/>
      <c r="Q38" s="4"/>
      <c r="R38" s="113">
        <f t="shared" si="1"/>
        <v>0</v>
      </c>
      <c r="S38" s="109">
        <f t="shared" si="39"/>
        <v>0</v>
      </c>
      <c r="T38" s="91"/>
      <c r="U38" s="114">
        <f t="shared" si="2"/>
        <v>0</v>
      </c>
      <c r="V38" s="115">
        <f t="shared" si="3"/>
        <v>0</v>
      </c>
      <c r="W38" s="116">
        <f t="shared" si="25"/>
        <v>0</v>
      </c>
      <c r="X38" s="114">
        <f t="shared" si="4"/>
        <v>0</v>
      </c>
      <c r="Y38" s="114">
        <f t="shared" si="40"/>
        <v>0</v>
      </c>
      <c r="Z38" s="114">
        <f t="shared" si="40"/>
        <v>0</v>
      </c>
      <c r="AA38" s="91"/>
      <c r="AB38" s="114">
        <f t="shared" si="26"/>
        <v>0</v>
      </c>
      <c r="AC38" s="114">
        <f t="shared" si="27"/>
        <v>0</v>
      </c>
      <c r="AD38" s="114">
        <f t="shared" si="41"/>
        <v>0</v>
      </c>
      <c r="AE38" s="114">
        <f t="shared" si="41"/>
        <v>0</v>
      </c>
      <c r="AF38" s="114">
        <f t="shared" si="41"/>
        <v>0</v>
      </c>
      <c r="AG38" s="91"/>
      <c r="AH38" s="96">
        <f t="shared" si="28"/>
        <v>0</v>
      </c>
      <c r="AI38" s="96">
        <f t="shared" si="7"/>
        <v>0</v>
      </c>
      <c r="AJ38" s="96">
        <f t="shared" si="29"/>
        <v>0</v>
      </c>
      <c r="AK38" s="91"/>
      <c r="AM38" s="117" t="str">
        <f t="shared" si="8"/>
        <v>OUI</v>
      </c>
      <c r="AN38" s="117" t="str">
        <f t="shared" si="30"/>
        <v>OUI</v>
      </c>
      <c r="AO38" s="117" t="str">
        <f t="shared" si="31"/>
        <v>OUI</v>
      </c>
      <c r="AP38" s="117" t="str">
        <f t="shared" si="32"/>
        <v>NON</v>
      </c>
      <c r="AQ38" s="117" t="str">
        <f t="shared" si="33"/>
        <v>NON</v>
      </c>
      <c r="AR38" s="117" t="str">
        <f t="shared" si="34"/>
        <v>NON</v>
      </c>
      <c r="AS38" s="117" t="str">
        <f t="shared" si="35"/>
        <v>NON</v>
      </c>
      <c r="AT38" s="117" t="str">
        <f t="shared" si="9"/>
        <v>NON</v>
      </c>
      <c r="AU38" s="117" t="str">
        <f t="shared" si="10"/>
        <v>NON</v>
      </c>
      <c r="AV38" s="118">
        <f t="shared" si="11"/>
        <v>1</v>
      </c>
      <c r="AW38" s="118" t="str">
        <f t="shared" si="12"/>
        <v/>
      </c>
      <c r="AX38" s="118" t="str">
        <f t="shared" si="13"/>
        <v/>
      </c>
      <c r="AY38" s="118" t="str">
        <f t="shared" si="14"/>
        <v/>
      </c>
      <c r="AZ38" s="118" t="str">
        <f t="shared" si="15"/>
        <v/>
      </c>
      <c r="BA38" s="119">
        <f t="shared" si="36"/>
        <v>1</v>
      </c>
      <c r="BB38" s="75">
        <f t="shared" si="16"/>
        <v>0</v>
      </c>
      <c r="BC38" s="75">
        <f t="shared" si="16"/>
        <v>0</v>
      </c>
      <c r="BD38" s="75">
        <f t="shared" si="16"/>
        <v>0</v>
      </c>
      <c r="BE38" s="75">
        <f t="shared" si="16"/>
        <v>0</v>
      </c>
      <c r="BF38" s="75">
        <f t="shared" si="16"/>
        <v>0</v>
      </c>
      <c r="BG38" s="75">
        <f t="shared" si="16"/>
        <v>0</v>
      </c>
      <c r="BH38" s="75">
        <f t="shared" si="16"/>
        <v>0</v>
      </c>
      <c r="BI38" s="75">
        <f t="shared" si="16"/>
        <v>0</v>
      </c>
      <c r="BJ38" s="82">
        <f t="shared" si="37"/>
        <v>0</v>
      </c>
      <c r="BK38" s="120">
        <f t="shared" si="38"/>
        <v>0</v>
      </c>
      <c r="BL38" s="121">
        <f t="shared" si="42"/>
        <v>0</v>
      </c>
      <c r="BM38" s="75">
        <f>SUM($BL$16:BL38)</f>
        <v>0</v>
      </c>
      <c r="BN38" s="75">
        <f t="shared" si="18"/>
        <v>0</v>
      </c>
      <c r="BO38" s="75">
        <f t="shared" si="19"/>
        <v>0</v>
      </c>
      <c r="BP38" s="75">
        <f t="shared" si="20"/>
        <v>0</v>
      </c>
      <c r="BQ38" s="75">
        <f t="shared" si="21"/>
        <v>0</v>
      </c>
      <c r="BR38" s="75">
        <f t="shared" si="22"/>
        <v>0</v>
      </c>
      <c r="BS38" s="75">
        <f t="shared" si="22"/>
        <v>0</v>
      </c>
    </row>
    <row r="39" spans="1:71" s="95" customFormat="1" ht="15" x14ac:dyDescent="0.2">
      <c r="A39" s="76" t="s">
        <v>120</v>
      </c>
      <c r="B39" s="108">
        <v>7</v>
      </c>
      <c r="C39" s="108">
        <f t="shared" si="23"/>
        <v>5</v>
      </c>
      <c r="D39" s="109">
        <f t="shared" si="0"/>
        <v>41</v>
      </c>
      <c r="E39" s="91"/>
      <c r="F39" s="8"/>
      <c r="G39" s="8"/>
      <c r="H39" s="8"/>
      <c r="I39" s="8"/>
      <c r="J39" s="8"/>
      <c r="K39" s="8"/>
      <c r="L39" s="8"/>
      <c r="M39" s="8"/>
      <c r="N39" s="10"/>
      <c r="O39" s="4"/>
      <c r="P39" s="5"/>
      <c r="Q39" s="5"/>
      <c r="R39" s="113">
        <f t="shared" si="1"/>
        <v>0</v>
      </c>
      <c r="S39" s="109">
        <f t="shared" si="39"/>
        <v>0</v>
      </c>
      <c r="T39" s="91"/>
      <c r="U39" s="114">
        <f t="shared" si="2"/>
        <v>0</v>
      </c>
      <c r="V39" s="115">
        <f t="shared" si="3"/>
        <v>0</v>
      </c>
      <c r="W39" s="116">
        <f t="shared" si="25"/>
        <v>0</v>
      </c>
      <c r="X39" s="114">
        <f t="shared" si="4"/>
        <v>0</v>
      </c>
      <c r="Y39" s="114">
        <f t="shared" si="40"/>
        <v>0</v>
      </c>
      <c r="Z39" s="114">
        <f t="shared" si="40"/>
        <v>0</v>
      </c>
      <c r="AA39" s="91"/>
      <c r="AB39" s="114">
        <f t="shared" si="26"/>
        <v>0</v>
      </c>
      <c r="AC39" s="114">
        <f t="shared" si="27"/>
        <v>0</v>
      </c>
      <c r="AD39" s="114">
        <f t="shared" si="41"/>
        <v>0</v>
      </c>
      <c r="AE39" s="114">
        <f t="shared" si="41"/>
        <v>0</v>
      </c>
      <c r="AF39" s="114">
        <f t="shared" si="41"/>
        <v>0</v>
      </c>
      <c r="AG39" s="91"/>
      <c r="AH39" s="96">
        <f t="shared" si="28"/>
        <v>0</v>
      </c>
      <c r="AI39" s="96">
        <f t="shared" si="7"/>
        <v>0</v>
      </c>
      <c r="AJ39" s="96">
        <f t="shared" si="29"/>
        <v>0</v>
      </c>
      <c r="AK39" s="91"/>
      <c r="AM39" s="117" t="str">
        <f t="shared" si="8"/>
        <v>OUI</v>
      </c>
      <c r="AN39" s="117" t="str">
        <f t="shared" si="30"/>
        <v>OUI</v>
      </c>
      <c r="AO39" s="117" t="str">
        <f t="shared" si="31"/>
        <v>OUI</v>
      </c>
      <c r="AP39" s="117" t="str">
        <f t="shared" si="32"/>
        <v>NON</v>
      </c>
      <c r="AQ39" s="117" t="str">
        <f t="shared" si="33"/>
        <v>NON</v>
      </c>
      <c r="AR39" s="117" t="str">
        <f t="shared" si="34"/>
        <v>NON</v>
      </c>
      <c r="AS39" s="117" t="str">
        <f t="shared" si="35"/>
        <v>NON</v>
      </c>
      <c r="AT39" s="117" t="str">
        <f t="shared" si="9"/>
        <v>NON</v>
      </c>
      <c r="AU39" s="117" t="str">
        <f t="shared" si="10"/>
        <v>NON</v>
      </c>
      <c r="AV39" s="118">
        <f t="shared" si="11"/>
        <v>1</v>
      </c>
      <c r="AW39" s="118" t="str">
        <f t="shared" si="12"/>
        <v/>
      </c>
      <c r="AX39" s="118" t="str">
        <f t="shared" si="13"/>
        <v/>
      </c>
      <c r="AY39" s="118" t="str">
        <f t="shared" si="14"/>
        <v/>
      </c>
      <c r="AZ39" s="118" t="str">
        <f t="shared" si="15"/>
        <v/>
      </c>
      <c r="BA39" s="119">
        <f t="shared" si="36"/>
        <v>1</v>
      </c>
      <c r="BB39" s="75">
        <f t="shared" si="16"/>
        <v>0</v>
      </c>
      <c r="BC39" s="75">
        <f t="shared" si="16"/>
        <v>0</v>
      </c>
      <c r="BD39" s="75">
        <f t="shared" si="16"/>
        <v>0</v>
      </c>
      <c r="BE39" s="75">
        <f t="shared" si="16"/>
        <v>0</v>
      </c>
      <c r="BF39" s="75">
        <f t="shared" si="16"/>
        <v>0</v>
      </c>
      <c r="BG39" s="75">
        <f t="shared" si="16"/>
        <v>0</v>
      </c>
      <c r="BH39" s="75">
        <f t="shared" si="16"/>
        <v>0</v>
      </c>
      <c r="BI39" s="75">
        <f t="shared" si="16"/>
        <v>0</v>
      </c>
      <c r="BJ39" s="82">
        <f t="shared" si="37"/>
        <v>0</v>
      </c>
      <c r="BK39" s="120">
        <f t="shared" si="38"/>
        <v>0</v>
      </c>
      <c r="BL39" s="121">
        <f t="shared" si="42"/>
        <v>0</v>
      </c>
      <c r="BM39" s="75">
        <f>SUM($BL$16:BL39)</f>
        <v>0</v>
      </c>
      <c r="BN39" s="75">
        <f t="shared" si="18"/>
        <v>0</v>
      </c>
      <c r="BO39" s="75">
        <f t="shared" si="19"/>
        <v>0</v>
      </c>
      <c r="BP39" s="75">
        <f t="shared" si="20"/>
        <v>0</v>
      </c>
      <c r="BQ39" s="75">
        <f t="shared" si="21"/>
        <v>0</v>
      </c>
      <c r="BR39" s="75">
        <f t="shared" si="22"/>
        <v>0</v>
      </c>
      <c r="BS39" s="75">
        <f t="shared" si="22"/>
        <v>0</v>
      </c>
    </row>
    <row r="40" spans="1:71" s="95" customFormat="1" ht="15" x14ac:dyDescent="0.2">
      <c r="A40" s="76" t="s">
        <v>121</v>
      </c>
      <c r="B40" s="108">
        <v>7</v>
      </c>
      <c r="C40" s="108">
        <f t="shared" si="23"/>
        <v>5</v>
      </c>
      <c r="D40" s="109">
        <f t="shared" si="0"/>
        <v>41</v>
      </c>
      <c r="E40" s="91"/>
      <c r="F40" s="8"/>
      <c r="G40" s="8"/>
      <c r="H40" s="8"/>
      <c r="I40" s="8"/>
      <c r="J40" s="8"/>
      <c r="K40" s="8"/>
      <c r="L40" s="8"/>
      <c r="M40" s="8"/>
      <c r="N40" s="10"/>
      <c r="O40" s="4"/>
      <c r="P40" s="4"/>
      <c r="Q40" s="4"/>
      <c r="R40" s="113">
        <f t="shared" si="1"/>
        <v>0</v>
      </c>
      <c r="S40" s="109">
        <f t="shared" si="39"/>
        <v>0</v>
      </c>
      <c r="T40" s="91"/>
      <c r="U40" s="114">
        <f t="shared" si="2"/>
        <v>0</v>
      </c>
      <c r="V40" s="115">
        <f t="shared" si="3"/>
        <v>0</v>
      </c>
      <c r="W40" s="116">
        <f t="shared" si="25"/>
        <v>0</v>
      </c>
      <c r="X40" s="114">
        <f t="shared" si="4"/>
        <v>0</v>
      </c>
      <c r="Y40" s="114">
        <f t="shared" si="40"/>
        <v>0</v>
      </c>
      <c r="Z40" s="114">
        <f t="shared" si="40"/>
        <v>0</v>
      </c>
      <c r="AA40" s="91"/>
      <c r="AB40" s="114">
        <f t="shared" si="26"/>
        <v>0</v>
      </c>
      <c r="AC40" s="114">
        <f t="shared" si="27"/>
        <v>0</v>
      </c>
      <c r="AD40" s="114">
        <f t="shared" si="41"/>
        <v>0</v>
      </c>
      <c r="AE40" s="114">
        <f t="shared" si="41"/>
        <v>0</v>
      </c>
      <c r="AF40" s="114">
        <f t="shared" si="41"/>
        <v>0</v>
      </c>
      <c r="AG40" s="91"/>
      <c r="AH40" s="96">
        <f t="shared" si="28"/>
        <v>0</v>
      </c>
      <c r="AI40" s="96">
        <f t="shared" si="7"/>
        <v>0</v>
      </c>
      <c r="AJ40" s="96">
        <f t="shared" si="29"/>
        <v>0</v>
      </c>
      <c r="AK40" s="91"/>
      <c r="AM40" s="117" t="str">
        <f t="shared" si="8"/>
        <v>OUI</v>
      </c>
      <c r="AN40" s="117" t="str">
        <f t="shared" si="30"/>
        <v>OUI</v>
      </c>
      <c r="AO40" s="117" t="str">
        <f t="shared" si="31"/>
        <v>OUI</v>
      </c>
      <c r="AP40" s="117" t="str">
        <f t="shared" si="32"/>
        <v>NON</v>
      </c>
      <c r="AQ40" s="117" t="str">
        <f t="shared" si="33"/>
        <v>NON</v>
      </c>
      <c r="AR40" s="117" t="str">
        <f t="shared" si="34"/>
        <v>NON</v>
      </c>
      <c r="AS40" s="117" t="str">
        <f t="shared" si="35"/>
        <v>NON</v>
      </c>
      <c r="AT40" s="117" t="str">
        <f t="shared" si="9"/>
        <v>NON</v>
      </c>
      <c r="AU40" s="117" t="str">
        <f t="shared" si="10"/>
        <v>NON</v>
      </c>
      <c r="AV40" s="118">
        <f t="shared" si="11"/>
        <v>1</v>
      </c>
      <c r="AW40" s="118" t="str">
        <f t="shared" si="12"/>
        <v/>
      </c>
      <c r="AX40" s="118" t="str">
        <f t="shared" si="13"/>
        <v/>
      </c>
      <c r="AY40" s="118" t="str">
        <f t="shared" si="14"/>
        <v/>
      </c>
      <c r="AZ40" s="118" t="str">
        <f t="shared" si="15"/>
        <v/>
      </c>
      <c r="BA40" s="119">
        <f t="shared" si="36"/>
        <v>1</v>
      </c>
      <c r="BB40" s="75">
        <f t="shared" si="16"/>
        <v>0</v>
      </c>
      <c r="BC40" s="75">
        <f t="shared" si="16"/>
        <v>0</v>
      </c>
      <c r="BD40" s="75">
        <f t="shared" si="16"/>
        <v>0</v>
      </c>
      <c r="BE40" s="75">
        <f t="shared" si="16"/>
        <v>0</v>
      </c>
      <c r="BF40" s="75">
        <f t="shared" si="16"/>
        <v>0</v>
      </c>
      <c r="BG40" s="75">
        <f t="shared" si="16"/>
        <v>0</v>
      </c>
      <c r="BH40" s="75">
        <f t="shared" si="16"/>
        <v>0</v>
      </c>
      <c r="BI40" s="75">
        <f t="shared" si="16"/>
        <v>0</v>
      </c>
      <c r="BJ40" s="82">
        <f t="shared" si="37"/>
        <v>0</v>
      </c>
      <c r="BK40" s="120">
        <f t="shared" si="38"/>
        <v>0</v>
      </c>
      <c r="BL40" s="121">
        <f t="shared" si="42"/>
        <v>0</v>
      </c>
      <c r="BM40" s="75">
        <f>SUM($BL$16:BL40)</f>
        <v>0</v>
      </c>
      <c r="BN40" s="75">
        <f t="shared" si="18"/>
        <v>0</v>
      </c>
      <c r="BO40" s="75">
        <f t="shared" si="19"/>
        <v>0</v>
      </c>
      <c r="BP40" s="75">
        <f t="shared" si="20"/>
        <v>0</v>
      </c>
      <c r="BQ40" s="75">
        <f t="shared" si="21"/>
        <v>0</v>
      </c>
      <c r="BR40" s="75">
        <f t="shared" si="22"/>
        <v>0</v>
      </c>
      <c r="BS40" s="75">
        <f t="shared" si="22"/>
        <v>0</v>
      </c>
    </row>
    <row r="41" spans="1:71" s="95" customFormat="1" ht="15" x14ac:dyDescent="0.2">
      <c r="A41" s="76" t="s">
        <v>122</v>
      </c>
      <c r="B41" s="108">
        <v>7</v>
      </c>
      <c r="C41" s="108">
        <f t="shared" si="23"/>
        <v>5</v>
      </c>
      <c r="D41" s="109">
        <f t="shared" si="0"/>
        <v>41</v>
      </c>
      <c r="E41" s="91"/>
      <c r="F41" s="8"/>
      <c r="G41" s="8"/>
      <c r="H41" s="8"/>
      <c r="I41" s="8"/>
      <c r="J41" s="8"/>
      <c r="K41" s="8"/>
      <c r="L41" s="8"/>
      <c r="M41" s="8"/>
      <c r="N41" s="10"/>
      <c r="O41" s="4"/>
      <c r="P41" s="5"/>
      <c r="Q41" s="5"/>
      <c r="R41" s="113">
        <f t="shared" si="1"/>
        <v>0</v>
      </c>
      <c r="S41" s="109">
        <f t="shared" si="39"/>
        <v>0</v>
      </c>
      <c r="T41" s="91"/>
      <c r="U41" s="114">
        <f t="shared" si="2"/>
        <v>0</v>
      </c>
      <c r="V41" s="115">
        <f t="shared" si="3"/>
        <v>0</v>
      </c>
      <c r="W41" s="116">
        <f t="shared" si="25"/>
        <v>0</v>
      </c>
      <c r="X41" s="114">
        <f t="shared" si="4"/>
        <v>0</v>
      </c>
      <c r="Y41" s="114">
        <f t="shared" si="40"/>
        <v>0</v>
      </c>
      <c r="Z41" s="114">
        <f t="shared" si="40"/>
        <v>0</v>
      </c>
      <c r="AA41" s="91"/>
      <c r="AB41" s="114">
        <f t="shared" si="26"/>
        <v>0</v>
      </c>
      <c r="AC41" s="114">
        <f t="shared" si="27"/>
        <v>0</v>
      </c>
      <c r="AD41" s="114">
        <f t="shared" si="41"/>
        <v>0</v>
      </c>
      <c r="AE41" s="114">
        <f t="shared" si="41"/>
        <v>0</v>
      </c>
      <c r="AF41" s="114">
        <f t="shared" si="41"/>
        <v>0</v>
      </c>
      <c r="AG41" s="91"/>
      <c r="AH41" s="96">
        <f t="shared" si="28"/>
        <v>0</v>
      </c>
      <c r="AI41" s="96">
        <f t="shared" si="7"/>
        <v>0</v>
      </c>
      <c r="AJ41" s="96">
        <f t="shared" si="29"/>
        <v>0</v>
      </c>
      <c r="AK41" s="91"/>
      <c r="AM41" s="117" t="str">
        <f t="shared" si="8"/>
        <v>OUI</v>
      </c>
      <c r="AN41" s="117" t="str">
        <f t="shared" si="30"/>
        <v>OUI</v>
      </c>
      <c r="AO41" s="117" t="str">
        <f t="shared" si="31"/>
        <v>OUI</v>
      </c>
      <c r="AP41" s="117" t="str">
        <f t="shared" si="32"/>
        <v>NON</v>
      </c>
      <c r="AQ41" s="117" t="str">
        <f t="shared" si="33"/>
        <v>NON</v>
      </c>
      <c r="AR41" s="117" t="str">
        <f t="shared" si="34"/>
        <v>NON</v>
      </c>
      <c r="AS41" s="117" t="str">
        <f t="shared" si="35"/>
        <v>NON</v>
      </c>
      <c r="AT41" s="117" t="str">
        <f t="shared" si="9"/>
        <v>NON</v>
      </c>
      <c r="AU41" s="117" t="str">
        <f t="shared" si="10"/>
        <v>NON</v>
      </c>
      <c r="AV41" s="118">
        <f t="shared" si="11"/>
        <v>1</v>
      </c>
      <c r="AW41" s="118" t="str">
        <f t="shared" si="12"/>
        <v/>
      </c>
      <c r="AX41" s="118" t="str">
        <f t="shared" si="13"/>
        <v/>
      </c>
      <c r="AY41" s="118" t="str">
        <f t="shared" si="14"/>
        <v/>
      </c>
      <c r="AZ41" s="118" t="str">
        <f t="shared" si="15"/>
        <v/>
      </c>
      <c r="BA41" s="119">
        <f t="shared" si="36"/>
        <v>1</v>
      </c>
      <c r="BB41" s="75">
        <f t="shared" si="16"/>
        <v>0</v>
      </c>
      <c r="BC41" s="75">
        <f t="shared" si="16"/>
        <v>0</v>
      </c>
      <c r="BD41" s="75">
        <f t="shared" si="16"/>
        <v>0</v>
      </c>
      <c r="BE41" s="75">
        <f t="shared" si="16"/>
        <v>0</v>
      </c>
      <c r="BF41" s="75">
        <f t="shared" si="16"/>
        <v>0</v>
      </c>
      <c r="BG41" s="75">
        <f t="shared" si="16"/>
        <v>0</v>
      </c>
      <c r="BH41" s="75">
        <f t="shared" si="16"/>
        <v>0</v>
      </c>
      <c r="BI41" s="75">
        <f t="shared" si="16"/>
        <v>0</v>
      </c>
      <c r="BJ41" s="82">
        <f t="shared" si="37"/>
        <v>0</v>
      </c>
      <c r="BK41" s="120">
        <f t="shared" si="38"/>
        <v>0</v>
      </c>
      <c r="BL41" s="121">
        <f t="shared" si="42"/>
        <v>0</v>
      </c>
      <c r="BM41" s="75">
        <f>SUM($BL$16:BL41)</f>
        <v>0</v>
      </c>
      <c r="BN41" s="75">
        <f t="shared" si="18"/>
        <v>0</v>
      </c>
      <c r="BO41" s="75">
        <f t="shared" si="19"/>
        <v>0</v>
      </c>
      <c r="BP41" s="75">
        <f t="shared" si="20"/>
        <v>0</v>
      </c>
      <c r="BQ41" s="75">
        <f t="shared" si="21"/>
        <v>0</v>
      </c>
      <c r="BR41" s="75">
        <f t="shared" si="22"/>
        <v>0</v>
      </c>
      <c r="BS41" s="75">
        <f t="shared" si="22"/>
        <v>0</v>
      </c>
    </row>
    <row r="42" spans="1:71" s="95" customFormat="1" ht="15" x14ac:dyDescent="0.2">
      <c r="A42" s="76" t="s">
        <v>123</v>
      </c>
      <c r="B42" s="108">
        <v>7</v>
      </c>
      <c r="C42" s="108">
        <f t="shared" si="23"/>
        <v>5</v>
      </c>
      <c r="D42" s="109">
        <f t="shared" si="0"/>
        <v>41</v>
      </c>
      <c r="E42" s="91"/>
      <c r="F42" s="8"/>
      <c r="G42" s="8"/>
      <c r="H42" s="8"/>
      <c r="I42" s="8"/>
      <c r="J42" s="8"/>
      <c r="K42" s="8"/>
      <c r="L42" s="8"/>
      <c r="M42" s="8"/>
      <c r="N42" s="10"/>
      <c r="O42" s="4"/>
      <c r="P42" s="4"/>
      <c r="Q42" s="4"/>
      <c r="R42" s="113">
        <f t="shared" si="1"/>
        <v>0</v>
      </c>
      <c r="S42" s="109">
        <f t="shared" si="39"/>
        <v>0</v>
      </c>
      <c r="T42" s="91"/>
      <c r="U42" s="114">
        <f t="shared" si="2"/>
        <v>0</v>
      </c>
      <c r="V42" s="115">
        <f t="shared" si="3"/>
        <v>0</v>
      </c>
      <c r="W42" s="116">
        <f t="shared" si="25"/>
        <v>0</v>
      </c>
      <c r="X42" s="114">
        <f t="shared" si="4"/>
        <v>0</v>
      </c>
      <c r="Y42" s="114">
        <f t="shared" si="40"/>
        <v>0</v>
      </c>
      <c r="Z42" s="114">
        <f t="shared" si="40"/>
        <v>0</v>
      </c>
      <c r="AA42" s="91"/>
      <c r="AB42" s="114">
        <f t="shared" si="26"/>
        <v>0</v>
      </c>
      <c r="AC42" s="114">
        <f t="shared" si="27"/>
        <v>0</v>
      </c>
      <c r="AD42" s="114">
        <f t="shared" si="41"/>
        <v>0</v>
      </c>
      <c r="AE42" s="114">
        <f t="shared" si="41"/>
        <v>0</v>
      </c>
      <c r="AF42" s="114">
        <f t="shared" si="41"/>
        <v>0</v>
      </c>
      <c r="AG42" s="91"/>
      <c r="AH42" s="96">
        <f t="shared" si="28"/>
        <v>0</v>
      </c>
      <c r="AI42" s="96">
        <f t="shared" si="7"/>
        <v>0</v>
      </c>
      <c r="AJ42" s="96">
        <f t="shared" si="29"/>
        <v>0</v>
      </c>
      <c r="AK42" s="91"/>
      <c r="AM42" s="117" t="str">
        <f t="shared" si="8"/>
        <v>OUI</v>
      </c>
      <c r="AN42" s="117" t="str">
        <f t="shared" si="30"/>
        <v>OUI</v>
      </c>
      <c r="AO42" s="117" t="str">
        <f t="shared" si="31"/>
        <v>OUI</v>
      </c>
      <c r="AP42" s="117" t="str">
        <f t="shared" si="32"/>
        <v>NON</v>
      </c>
      <c r="AQ42" s="117" t="str">
        <f t="shared" si="33"/>
        <v>NON</v>
      </c>
      <c r="AR42" s="117" t="str">
        <f t="shared" si="34"/>
        <v>NON</v>
      </c>
      <c r="AS42" s="117" t="str">
        <f t="shared" si="35"/>
        <v>NON</v>
      </c>
      <c r="AT42" s="117" t="str">
        <f t="shared" si="9"/>
        <v>NON</v>
      </c>
      <c r="AU42" s="117" t="str">
        <f t="shared" si="10"/>
        <v>NON</v>
      </c>
      <c r="AV42" s="118">
        <f t="shared" si="11"/>
        <v>1</v>
      </c>
      <c r="AW42" s="118" t="str">
        <f t="shared" si="12"/>
        <v/>
      </c>
      <c r="AX42" s="118" t="str">
        <f t="shared" si="13"/>
        <v/>
      </c>
      <c r="AY42" s="118" t="str">
        <f t="shared" si="14"/>
        <v/>
      </c>
      <c r="AZ42" s="118" t="str">
        <f t="shared" si="15"/>
        <v/>
      </c>
      <c r="BA42" s="119">
        <f t="shared" si="36"/>
        <v>1</v>
      </c>
      <c r="BB42" s="75">
        <f t="shared" si="16"/>
        <v>0</v>
      </c>
      <c r="BC42" s="75">
        <f t="shared" si="16"/>
        <v>0</v>
      </c>
      <c r="BD42" s="75">
        <f t="shared" si="16"/>
        <v>0</v>
      </c>
      <c r="BE42" s="75">
        <f t="shared" si="16"/>
        <v>0</v>
      </c>
      <c r="BF42" s="75">
        <f t="shared" si="16"/>
        <v>0</v>
      </c>
      <c r="BG42" s="75">
        <f t="shared" si="16"/>
        <v>0</v>
      </c>
      <c r="BH42" s="75">
        <f t="shared" si="16"/>
        <v>0</v>
      </c>
      <c r="BI42" s="75">
        <f t="shared" si="16"/>
        <v>0</v>
      </c>
      <c r="BJ42" s="82">
        <f t="shared" si="37"/>
        <v>0</v>
      </c>
      <c r="BK42" s="120">
        <f t="shared" si="38"/>
        <v>0</v>
      </c>
      <c r="BL42" s="121">
        <f t="shared" si="42"/>
        <v>0</v>
      </c>
      <c r="BM42" s="75">
        <f>SUM($BL$16:BL42)</f>
        <v>0</v>
      </c>
      <c r="BN42" s="75">
        <f t="shared" si="18"/>
        <v>0</v>
      </c>
      <c r="BO42" s="75">
        <f t="shared" si="19"/>
        <v>0</v>
      </c>
      <c r="BP42" s="75">
        <f t="shared" si="20"/>
        <v>0</v>
      </c>
      <c r="BQ42" s="75">
        <f t="shared" si="21"/>
        <v>0</v>
      </c>
      <c r="BR42" s="75">
        <f t="shared" si="22"/>
        <v>0</v>
      </c>
      <c r="BS42" s="75">
        <f t="shared" si="22"/>
        <v>0</v>
      </c>
    </row>
    <row r="43" spans="1:71" s="95" customFormat="1" ht="15" x14ac:dyDescent="0.2">
      <c r="A43" s="76" t="s">
        <v>124</v>
      </c>
      <c r="B43" s="108">
        <v>7</v>
      </c>
      <c r="C43" s="108">
        <f t="shared" si="23"/>
        <v>5</v>
      </c>
      <c r="D43" s="109">
        <f t="shared" si="0"/>
        <v>41</v>
      </c>
      <c r="E43" s="91"/>
      <c r="F43" s="8"/>
      <c r="G43" s="8"/>
      <c r="H43" s="8"/>
      <c r="I43" s="8"/>
      <c r="J43" s="8"/>
      <c r="K43" s="8"/>
      <c r="L43" s="8"/>
      <c r="M43" s="8"/>
      <c r="N43" s="10"/>
      <c r="O43" s="4"/>
      <c r="P43" s="5"/>
      <c r="Q43" s="5"/>
      <c r="R43" s="113">
        <f t="shared" si="1"/>
        <v>0</v>
      </c>
      <c r="S43" s="109">
        <f t="shared" si="39"/>
        <v>0</v>
      </c>
      <c r="T43" s="91"/>
      <c r="U43" s="114">
        <f t="shared" si="2"/>
        <v>0</v>
      </c>
      <c r="V43" s="115">
        <f t="shared" si="3"/>
        <v>0</v>
      </c>
      <c r="W43" s="116">
        <f t="shared" si="25"/>
        <v>0</v>
      </c>
      <c r="X43" s="114">
        <f t="shared" si="4"/>
        <v>0</v>
      </c>
      <c r="Y43" s="114">
        <f t="shared" si="40"/>
        <v>0</v>
      </c>
      <c r="Z43" s="114">
        <f t="shared" si="40"/>
        <v>0</v>
      </c>
      <c r="AA43" s="91"/>
      <c r="AB43" s="114">
        <f t="shared" si="26"/>
        <v>0</v>
      </c>
      <c r="AC43" s="114">
        <f t="shared" si="27"/>
        <v>0</v>
      </c>
      <c r="AD43" s="114">
        <f t="shared" si="41"/>
        <v>0</v>
      </c>
      <c r="AE43" s="114">
        <f t="shared" si="41"/>
        <v>0</v>
      </c>
      <c r="AF43" s="114">
        <f t="shared" si="41"/>
        <v>0</v>
      </c>
      <c r="AG43" s="91"/>
      <c r="AH43" s="96">
        <f t="shared" si="28"/>
        <v>0</v>
      </c>
      <c r="AI43" s="96">
        <f t="shared" si="7"/>
        <v>0</v>
      </c>
      <c r="AJ43" s="96">
        <f t="shared" si="29"/>
        <v>0</v>
      </c>
      <c r="AK43" s="91"/>
      <c r="AM43" s="117" t="str">
        <f t="shared" si="8"/>
        <v>OUI</v>
      </c>
      <c r="AN43" s="117" t="str">
        <f t="shared" si="30"/>
        <v>OUI</v>
      </c>
      <c r="AO43" s="117" t="str">
        <f t="shared" si="31"/>
        <v>OUI</v>
      </c>
      <c r="AP43" s="117" t="str">
        <f t="shared" si="32"/>
        <v>NON</v>
      </c>
      <c r="AQ43" s="117" t="str">
        <f t="shared" si="33"/>
        <v>NON</v>
      </c>
      <c r="AR43" s="117" t="str">
        <f t="shared" si="34"/>
        <v>NON</v>
      </c>
      <c r="AS43" s="117" t="str">
        <f t="shared" si="35"/>
        <v>NON</v>
      </c>
      <c r="AT43" s="117" t="str">
        <f t="shared" si="9"/>
        <v>NON</v>
      </c>
      <c r="AU43" s="117" t="str">
        <f t="shared" si="10"/>
        <v>NON</v>
      </c>
      <c r="AV43" s="118">
        <f t="shared" si="11"/>
        <v>1</v>
      </c>
      <c r="AW43" s="118" t="str">
        <f t="shared" si="12"/>
        <v/>
      </c>
      <c r="AX43" s="118" t="str">
        <f t="shared" si="13"/>
        <v/>
      </c>
      <c r="AY43" s="118" t="str">
        <f t="shared" si="14"/>
        <v/>
      </c>
      <c r="AZ43" s="118" t="str">
        <f t="shared" si="15"/>
        <v/>
      </c>
      <c r="BA43" s="119">
        <f t="shared" si="36"/>
        <v>1</v>
      </c>
      <c r="BB43" s="75">
        <f t="shared" si="16"/>
        <v>0</v>
      </c>
      <c r="BC43" s="75">
        <f t="shared" si="16"/>
        <v>0</v>
      </c>
      <c r="BD43" s="75">
        <f t="shared" si="16"/>
        <v>0</v>
      </c>
      <c r="BE43" s="75">
        <f t="shared" si="16"/>
        <v>0</v>
      </c>
      <c r="BF43" s="75">
        <f t="shared" si="16"/>
        <v>0</v>
      </c>
      <c r="BG43" s="75">
        <f t="shared" si="16"/>
        <v>0</v>
      </c>
      <c r="BH43" s="75">
        <f t="shared" si="16"/>
        <v>0</v>
      </c>
      <c r="BI43" s="75">
        <f t="shared" si="16"/>
        <v>0</v>
      </c>
      <c r="BJ43" s="82">
        <f t="shared" si="37"/>
        <v>0</v>
      </c>
      <c r="BK43" s="120">
        <f t="shared" si="38"/>
        <v>0</v>
      </c>
      <c r="BL43" s="121">
        <f t="shared" si="42"/>
        <v>0</v>
      </c>
      <c r="BM43" s="75">
        <f>SUM($BL$16:BL43)</f>
        <v>0</v>
      </c>
      <c r="BN43" s="75">
        <f t="shared" si="18"/>
        <v>0</v>
      </c>
      <c r="BO43" s="75">
        <f t="shared" si="19"/>
        <v>0</v>
      </c>
      <c r="BP43" s="75">
        <f t="shared" si="20"/>
        <v>0</v>
      </c>
      <c r="BQ43" s="75">
        <f t="shared" si="21"/>
        <v>0</v>
      </c>
      <c r="BR43" s="75">
        <f t="shared" si="22"/>
        <v>0</v>
      </c>
      <c r="BS43" s="75">
        <f t="shared" si="22"/>
        <v>0</v>
      </c>
    </row>
    <row r="44" spans="1:71" s="95" customFormat="1" ht="15" x14ac:dyDescent="0.2">
      <c r="A44" s="76" t="s">
        <v>125</v>
      </c>
      <c r="B44" s="108">
        <v>7</v>
      </c>
      <c r="C44" s="108">
        <f t="shared" si="23"/>
        <v>5</v>
      </c>
      <c r="D44" s="109">
        <f t="shared" si="0"/>
        <v>41</v>
      </c>
      <c r="E44" s="91"/>
      <c r="F44" s="8"/>
      <c r="G44" s="8"/>
      <c r="H44" s="8"/>
      <c r="I44" s="8"/>
      <c r="J44" s="8"/>
      <c r="K44" s="8"/>
      <c r="L44" s="8"/>
      <c r="M44" s="8"/>
      <c r="N44" s="10"/>
      <c r="O44" s="4"/>
      <c r="P44" s="4"/>
      <c r="Q44" s="4"/>
      <c r="R44" s="113">
        <f t="shared" si="1"/>
        <v>0</v>
      </c>
      <c r="S44" s="109">
        <f t="shared" si="39"/>
        <v>0</v>
      </c>
      <c r="T44" s="91"/>
      <c r="U44" s="114">
        <f t="shared" si="2"/>
        <v>0</v>
      </c>
      <c r="V44" s="115">
        <f t="shared" si="3"/>
        <v>0</v>
      </c>
      <c r="W44" s="116">
        <f t="shared" si="25"/>
        <v>0</v>
      </c>
      <c r="X44" s="114">
        <f t="shared" si="4"/>
        <v>0</v>
      </c>
      <c r="Y44" s="114">
        <f t="shared" si="40"/>
        <v>0</v>
      </c>
      <c r="Z44" s="114">
        <f t="shared" si="40"/>
        <v>0</v>
      </c>
      <c r="AA44" s="91"/>
      <c r="AB44" s="114">
        <f t="shared" si="26"/>
        <v>0</v>
      </c>
      <c r="AC44" s="114">
        <f t="shared" si="27"/>
        <v>0</v>
      </c>
      <c r="AD44" s="114">
        <f t="shared" si="41"/>
        <v>0</v>
      </c>
      <c r="AE44" s="114">
        <f t="shared" si="41"/>
        <v>0</v>
      </c>
      <c r="AF44" s="114">
        <f t="shared" si="41"/>
        <v>0</v>
      </c>
      <c r="AG44" s="91"/>
      <c r="AH44" s="96">
        <f t="shared" si="28"/>
        <v>0</v>
      </c>
      <c r="AI44" s="96">
        <f t="shared" si="7"/>
        <v>0</v>
      </c>
      <c r="AJ44" s="96">
        <f t="shared" si="29"/>
        <v>0</v>
      </c>
      <c r="AK44" s="91"/>
      <c r="AM44" s="117" t="str">
        <f t="shared" si="8"/>
        <v>OUI</v>
      </c>
      <c r="AN44" s="117" t="str">
        <f t="shared" si="30"/>
        <v>OUI</v>
      </c>
      <c r="AO44" s="117" t="str">
        <f t="shared" si="31"/>
        <v>OUI</v>
      </c>
      <c r="AP44" s="117" t="str">
        <f t="shared" si="32"/>
        <v>NON</v>
      </c>
      <c r="AQ44" s="117" t="str">
        <f t="shared" si="33"/>
        <v>NON</v>
      </c>
      <c r="AR44" s="117" t="str">
        <f t="shared" si="34"/>
        <v>NON</v>
      </c>
      <c r="AS44" s="117" t="str">
        <f t="shared" si="35"/>
        <v>NON</v>
      </c>
      <c r="AT44" s="117" t="str">
        <f t="shared" si="9"/>
        <v>NON</v>
      </c>
      <c r="AU44" s="117" t="str">
        <f t="shared" si="10"/>
        <v>NON</v>
      </c>
      <c r="AV44" s="118">
        <f t="shared" si="11"/>
        <v>1</v>
      </c>
      <c r="AW44" s="118" t="str">
        <f t="shared" si="12"/>
        <v/>
      </c>
      <c r="AX44" s="118" t="str">
        <f t="shared" si="13"/>
        <v/>
      </c>
      <c r="AY44" s="118" t="str">
        <f t="shared" si="14"/>
        <v/>
      </c>
      <c r="AZ44" s="118" t="str">
        <f t="shared" si="15"/>
        <v/>
      </c>
      <c r="BA44" s="119">
        <f t="shared" si="36"/>
        <v>1</v>
      </c>
      <c r="BB44" s="75">
        <f t="shared" si="16"/>
        <v>0</v>
      </c>
      <c r="BC44" s="75">
        <f t="shared" si="16"/>
        <v>0</v>
      </c>
      <c r="BD44" s="75">
        <f t="shared" si="16"/>
        <v>0</v>
      </c>
      <c r="BE44" s="75">
        <f t="shared" si="16"/>
        <v>0</v>
      </c>
      <c r="BF44" s="75">
        <f t="shared" si="16"/>
        <v>0</v>
      </c>
      <c r="BG44" s="75">
        <f t="shared" si="16"/>
        <v>0</v>
      </c>
      <c r="BH44" s="75">
        <f t="shared" si="16"/>
        <v>0</v>
      </c>
      <c r="BI44" s="75">
        <f t="shared" si="16"/>
        <v>0</v>
      </c>
      <c r="BJ44" s="82">
        <f t="shared" si="37"/>
        <v>0</v>
      </c>
      <c r="BK44" s="120">
        <f t="shared" si="38"/>
        <v>0</v>
      </c>
      <c r="BL44" s="121">
        <f t="shared" si="42"/>
        <v>0</v>
      </c>
      <c r="BM44" s="75">
        <f>SUM($BL$16:BL44)</f>
        <v>0</v>
      </c>
      <c r="BN44" s="75">
        <f t="shared" si="18"/>
        <v>0</v>
      </c>
      <c r="BO44" s="75">
        <f t="shared" si="19"/>
        <v>0</v>
      </c>
      <c r="BP44" s="75">
        <f t="shared" si="20"/>
        <v>0</v>
      </c>
      <c r="BQ44" s="75">
        <f t="shared" si="21"/>
        <v>0</v>
      </c>
      <c r="BR44" s="75">
        <f t="shared" si="22"/>
        <v>0</v>
      </c>
      <c r="BS44" s="75">
        <f t="shared" si="22"/>
        <v>0</v>
      </c>
    </row>
    <row r="45" spans="1:71" s="95" customFormat="1" ht="15" x14ac:dyDescent="0.2">
      <c r="A45" s="76" t="s">
        <v>126</v>
      </c>
      <c r="B45" s="108">
        <v>7</v>
      </c>
      <c r="C45" s="108">
        <f t="shared" si="23"/>
        <v>5</v>
      </c>
      <c r="D45" s="109">
        <f t="shared" si="0"/>
        <v>41</v>
      </c>
      <c r="E45" s="91"/>
      <c r="F45" s="8"/>
      <c r="G45" s="8"/>
      <c r="H45" s="8"/>
      <c r="I45" s="8"/>
      <c r="J45" s="8"/>
      <c r="K45" s="8"/>
      <c r="L45" s="8"/>
      <c r="M45" s="8"/>
      <c r="N45" s="10"/>
      <c r="O45" s="4"/>
      <c r="P45" s="5"/>
      <c r="Q45" s="5"/>
      <c r="R45" s="113">
        <f t="shared" si="1"/>
        <v>0</v>
      </c>
      <c r="S45" s="109">
        <f t="shared" si="39"/>
        <v>0</v>
      </c>
      <c r="T45" s="91"/>
      <c r="U45" s="114">
        <f t="shared" si="2"/>
        <v>0</v>
      </c>
      <c r="V45" s="115">
        <f t="shared" si="3"/>
        <v>0</v>
      </c>
      <c r="W45" s="116">
        <f t="shared" si="25"/>
        <v>0</v>
      </c>
      <c r="X45" s="114">
        <f t="shared" si="4"/>
        <v>0</v>
      </c>
      <c r="Y45" s="114">
        <f t="shared" si="40"/>
        <v>0</v>
      </c>
      <c r="Z45" s="114">
        <f t="shared" si="40"/>
        <v>0</v>
      </c>
      <c r="AA45" s="91"/>
      <c r="AB45" s="114">
        <f t="shared" si="26"/>
        <v>0</v>
      </c>
      <c r="AC45" s="114">
        <f t="shared" si="27"/>
        <v>0</v>
      </c>
      <c r="AD45" s="114">
        <f t="shared" si="41"/>
        <v>0</v>
      </c>
      <c r="AE45" s="114">
        <f t="shared" si="41"/>
        <v>0</v>
      </c>
      <c r="AF45" s="114">
        <f t="shared" si="41"/>
        <v>0</v>
      </c>
      <c r="AG45" s="91"/>
      <c r="AH45" s="96">
        <f t="shared" si="28"/>
        <v>0</v>
      </c>
      <c r="AI45" s="96">
        <f t="shared" si="7"/>
        <v>0</v>
      </c>
      <c r="AJ45" s="96">
        <f t="shared" si="29"/>
        <v>0</v>
      </c>
      <c r="AK45" s="91"/>
      <c r="AM45" s="117" t="str">
        <f t="shared" si="8"/>
        <v>OUI</v>
      </c>
      <c r="AN45" s="117" t="str">
        <f t="shared" si="30"/>
        <v>OUI</v>
      </c>
      <c r="AO45" s="117" t="str">
        <f t="shared" si="31"/>
        <v>OUI</v>
      </c>
      <c r="AP45" s="117" t="str">
        <f t="shared" si="32"/>
        <v>NON</v>
      </c>
      <c r="AQ45" s="117" t="str">
        <f t="shared" si="33"/>
        <v>NON</v>
      </c>
      <c r="AR45" s="117" t="str">
        <f t="shared" si="34"/>
        <v>NON</v>
      </c>
      <c r="AS45" s="117" t="str">
        <f t="shared" si="35"/>
        <v>NON</v>
      </c>
      <c r="AT45" s="117" t="str">
        <f t="shared" si="9"/>
        <v>NON</v>
      </c>
      <c r="AU45" s="117" t="str">
        <f t="shared" si="10"/>
        <v>NON</v>
      </c>
      <c r="AV45" s="118">
        <f t="shared" si="11"/>
        <v>1</v>
      </c>
      <c r="AW45" s="118" t="str">
        <f t="shared" si="12"/>
        <v/>
      </c>
      <c r="AX45" s="118" t="str">
        <f t="shared" si="13"/>
        <v/>
      </c>
      <c r="AY45" s="118" t="str">
        <f t="shared" si="14"/>
        <v/>
      </c>
      <c r="AZ45" s="118" t="str">
        <f t="shared" si="15"/>
        <v/>
      </c>
      <c r="BA45" s="119">
        <f t="shared" si="36"/>
        <v>1</v>
      </c>
      <c r="BB45" s="75">
        <f t="shared" si="16"/>
        <v>0</v>
      </c>
      <c r="BC45" s="75">
        <f t="shared" si="16"/>
        <v>0</v>
      </c>
      <c r="BD45" s="75">
        <f t="shared" si="16"/>
        <v>0</v>
      </c>
      <c r="BE45" s="75">
        <f t="shared" si="16"/>
        <v>0</v>
      </c>
      <c r="BF45" s="75">
        <f t="shared" si="16"/>
        <v>0</v>
      </c>
      <c r="BG45" s="75">
        <f t="shared" si="16"/>
        <v>0</v>
      </c>
      <c r="BH45" s="75">
        <f t="shared" si="16"/>
        <v>0</v>
      </c>
      <c r="BI45" s="75">
        <f t="shared" si="16"/>
        <v>0</v>
      </c>
      <c r="BJ45" s="82">
        <f t="shared" si="37"/>
        <v>0</v>
      </c>
      <c r="BK45" s="120">
        <f t="shared" si="38"/>
        <v>0</v>
      </c>
      <c r="BL45" s="121">
        <f t="shared" si="42"/>
        <v>0</v>
      </c>
      <c r="BM45" s="75">
        <f>SUM($BL$16:BL45)</f>
        <v>0</v>
      </c>
      <c r="BN45" s="75">
        <f t="shared" si="18"/>
        <v>0</v>
      </c>
      <c r="BO45" s="75">
        <f t="shared" si="19"/>
        <v>0</v>
      </c>
      <c r="BP45" s="75">
        <f t="shared" si="20"/>
        <v>0</v>
      </c>
      <c r="BQ45" s="75">
        <f t="shared" si="21"/>
        <v>0</v>
      </c>
      <c r="BR45" s="75">
        <f t="shared" si="22"/>
        <v>0</v>
      </c>
      <c r="BS45" s="75">
        <f t="shared" si="22"/>
        <v>0</v>
      </c>
    </row>
    <row r="46" spans="1:71" s="95" customFormat="1" ht="15" x14ac:dyDescent="0.2">
      <c r="A46" s="76" t="s">
        <v>127</v>
      </c>
      <c r="B46" s="108">
        <v>7</v>
      </c>
      <c r="C46" s="108">
        <f t="shared" si="23"/>
        <v>5</v>
      </c>
      <c r="D46" s="109">
        <f t="shared" si="0"/>
        <v>41</v>
      </c>
      <c r="E46" s="91"/>
      <c r="F46" s="8"/>
      <c r="G46" s="8"/>
      <c r="H46" s="8"/>
      <c r="I46" s="8"/>
      <c r="J46" s="8"/>
      <c r="K46" s="8"/>
      <c r="L46" s="8"/>
      <c r="M46" s="8"/>
      <c r="N46" s="10"/>
      <c r="O46" s="4"/>
      <c r="P46" s="4"/>
      <c r="Q46" s="4"/>
      <c r="R46" s="113">
        <f t="shared" si="1"/>
        <v>0</v>
      </c>
      <c r="S46" s="109">
        <f t="shared" si="39"/>
        <v>0</v>
      </c>
      <c r="T46" s="91"/>
      <c r="U46" s="114">
        <f t="shared" si="2"/>
        <v>0</v>
      </c>
      <c r="V46" s="115">
        <f t="shared" si="3"/>
        <v>0</v>
      </c>
      <c r="W46" s="116">
        <f t="shared" si="25"/>
        <v>0</v>
      </c>
      <c r="X46" s="114">
        <f t="shared" si="4"/>
        <v>0</v>
      </c>
      <c r="Y46" s="114">
        <f t="shared" si="40"/>
        <v>0</v>
      </c>
      <c r="Z46" s="114">
        <f t="shared" si="40"/>
        <v>0</v>
      </c>
      <c r="AA46" s="91"/>
      <c r="AB46" s="114">
        <f t="shared" si="26"/>
        <v>0</v>
      </c>
      <c r="AC46" s="114">
        <f t="shared" si="27"/>
        <v>0</v>
      </c>
      <c r="AD46" s="114">
        <f t="shared" si="41"/>
        <v>0</v>
      </c>
      <c r="AE46" s="114">
        <f t="shared" si="41"/>
        <v>0</v>
      </c>
      <c r="AF46" s="114">
        <f t="shared" si="41"/>
        <v>0</v>
      </c>
      <c r="AG46" s="91"/>
      <c r="AH46" s="96">
        <f t="shared" si="28"/>
        <v>0</v>
      </c>
      <c r="AI46" s="96">
        <f t="shared" si="7"/>
        <v>0</v>
      </c>
      <c r="AJ46" s="96">
        <f t="shared" si="29"/>
        <v>0</v>
      </c>
      <c r="AK46" s="91"/>
      <c r="AM46" s="117" t="str">
        <f t="shared" si="8"/>
        <v>OUI</v>
      </c>
      <c r="AN46" s="117" t="str">
        <f t="shared" si="30"/>
        <v>OUI</v>
      </c>
      <c r="AO46" s="117" t="str">
        <f t="shared" si="31"/>
        <v>OUI</v>
      </c>
      <c r="AP46" s="117" t="str">
        <f t="shared" si="32"/>
        <v>NON</v>
      </c>
      <c r="AQ46" s="117" t="str">
        <f t="shared" si="33"/>
        <v>NON</v>
      </c>
      <c r="AR46" s="117" t="str">
        <f t="shared" si="34"/>
        <v>NON</v>
      </c>
      <c r="AS46" s="117" t="str">
        <f t="shared" si="35"/>
        <v>NON</v>
      </c>
      <c r="AT46" s="117" t="str">
        <f t="shared" si="9"/>
        <v>NON</v>
      </c>
      <c r="AU46" s="117" t="str">
        <f t="shared" si="10"/>
        <v>NON</v>
      </c>
      <c r="AV46" s="118">
        <f t="shared" si="11"/>
        <v>1</v>
      </c>
      <c r="AW46" s="118" t="str">
        <f t="shared" si="12"/>
        <v/>
      </c>
      <c r="AX46" s="118" t="str">
        <f t="shared" si="13"/>
        <v/>
      </c>
      <c r="AY46" s="118" t="str">
        <f t="shared" si="14"/>
        <v/>
      </c>
      <c r="AZ46" s="118" t="str">
        <f t="shared" si="15"/>
        <v/>
      </c>
      <c r="BA46" s="119">
        <f t="shared" si="36"/>
        <v>1</v>
      </c>
      <c r="BB46" s="75">
        <f t="shared" si="16"/>
        <v>0</v>
      </c>
      <c r="BC46" s="75">
        <f t="shared" si="16"/>
        <v>0</v>
      </c>
      <c r="BD46" s="75">
        <f t="shared" si="16"/>
        <v>0</v>
      </c>
      <c r="BE46" s="75">
        <f t="shared" si="16"/>
        <v>0</v>
      </c>
      <c r="BF46" s="75">
        <f t="shared" si="16"/>
        <v>0</v>
      </c>
      <c r="BG46" s="75">
        <f t="shared" si="16"/>
        <v>0</v>
      </c>
      <c r="BH46" s="75">
        <f t="shared" si="16"/>
        <v>0</v>
      </c>
      <c r="BI46" s="75">
        <f t="shared" si="16"/>
        <v>0</v>
      </c>
      <c r="BJ46" s="82">
        <f t="shared" si="37"/>
        <v>0</v>
      </c>
      <c r="BK46" s="120">
        <f t="shared" si="38"/>
        <v>0</v>
      </c>
      <c r="BL46" s="121">
        <f t="shared" si="42"/>
        <v>0</v>
      </c>
      <c r="BM46" s="75">
        <f>SUM($BL$16:BL46)</f>
        <v>0</v>
      </c>
      <c r="BN46" s="75">
        <f t="shared" si="18"/>
        <v>0</v>
      </c>
      <c r="BO46" s="75">
        <f t="shared" si="19"/>
        <v>0</v>
      </c>
      <c r="BP46" s="75">
        <f t="shared" si="20"/>
        <v>0</v>
      </c>
      <c r="BQ46" s="75">
        <f t="shared" si="21"/>
        <v>0</v>
      </c>
      <c r="BR46" s="75">
        <f t="shared" si="22"/>
        <v>0</v>
      </c>
      <c r="BS46" s="75">
        <f t="shared" si="22"/>
        <v>0</v>
      </c>
    </row>
    <row r="47" spans="1:71" s="95" customFormat="1" ht="15" x14ac:dyDescent="0.2">
      <c r="A47" s="76" t="s">
        <v>128</v>
      </c>
      <c r="B47" s="108">
        <v>7</v>
      </c>
      <c r="C47" s="108">
        <f t="shared" si="23"/>
        <v>5</v>
      </c>
      <c r="D47" s="109">
        <f t="shared" si="0"/>
        <v>41</v>
      </c>
      <c r="E47" s="91"/>
      <c r="F47" s="8"/>
      <c r="G47" s="8"/>
      <c r="H47" s="8"/>
      <c r="I47" s="8"/>
      <c r="J47" s="8"/>
      <c r="K47" s="8"/>
      <c r="L47" s="8"/>
      <c r="M47" s="8"/>
      <c r="N47" s="10"/>
      <c r="O47" s="4"/>
      <c r="P47" s="5"/>
      <c r="Q47" s="5"/>
      <c r="R47" s="113">
        <f t="shared" si="1"/>
        <v>0</v>
      </c>
      <c r="S47" s="109">
        <f t="shared" si="39"/>
        <v>0</v>
      </c>
      <c r="T47" s="91"/>
      <c r="U47" s="114">
        <f t="shared" si="2"/>
        <v>0</v>
      </c>
      <c r="V47" s="115">
        <f t="shared" si="3"/>
        <v>0</v>
      </c>
      <c r="W47" s="116">
        <f t="shared" si="25"/>
        <v>0</v>
      </c>
      <c r="X47" s="114">
        <f t="shared" si="4"/>
        <v>0</v>
      </c>
      <c r="Y47" s="114">
        <f t="shared" si="40"/>
        <v>0</v>
      </c>
      <c r="Z47" s="114">
        <f t="shared" si="40"/>
        <v>0</v>
      </c>
      <c r="AA47" s="91"/>
      <c r="AB47" s="114">
        <f t="shared" si="26"/>
        <v>0</v>
      </c>
      <c r="AC47" s="114">
        <f t="shared" si="27"/>
        <v>0</v>
      </c>
      <c r="AD47" s="114">
        <f t="shared" si="41"/>
        <v>0</v>
      </c>
      <c r="AE47" s="114">
        <f t="shared" si="41"/>
        <v>0</v>
      </c>
      <c r="AF47" s="114">
        <f t="shared" si="41"/>
        <v>0</v>
      </c>
      <c r="AG47" s="91"/>
      <c r="AH47" s="96">
        <f t="shared" si="28"/>
        <v>0</v>
      </c>
      <c r="AI47" s="96">
        <f t="shared" si="7"/>
        <v>0</v>
      </c>
      <c r="AJ47" s="96">
        <f t="shared" si="29"/>
        <v>0</v>
      </c>
      <c r="AK47" s="91"/>
      <c r="AM47" s="117" t="str">
        <f t="shared" si="8"/>
        <v>OUI</v>
      </c>
      <c r="AN47" s="117" t="str">
        <f t="shared" si="30"/>
        <v>OUI</v>
      </c>
      <c r="AO47" s="117" t="str">
        <f t="shared" si="31"/>
        <v>OUI</v>
      </c>
      <c r="AP47" s="117" t="str">
        <f t="shared" si="32"/>
        <v>NON</v>
      </c>
      <c r="AQ47" s="117" t="str">
        <f t="shared" si="33"/>
        <v>NON</v>
      </c>
      <c r="AR47" s="117" t="str">
        <f t="shared" si="34"/>
        <v>NON</v>
      </c>
      <c r="AS47" s="117" t="str">
        <f t="shared" si="35"/>
        <v>NON</v>
      </c>
      <c r="AT47" s="117" t="str">
        <f t="shared" si="9"/>
        <v>NON</v>
      </c>
      <c r="AU47" s="117" t="str">
        <f t="shared" si="10"/>
        <v>NON</v>
      </c>
      <c r="AV47" s="118">
        <f t="shared" si="11"/>
        <v>1</v>
      </c>
      <c r="AW47" s="118" t="str">
        <f t="shared" si="12"/>
        <v/>
      </c>
      <c r="AX47" s="118" t="str">
        <f t="shared" si="13"/>
        <v/>
      </c>
      <c r="AY47" s="118" t="str">
        <f t="shared" si="14"/>
        <v/>
      </c>
      <c r="AZ47" s="118" t="str">
        <f t="shared" si="15"/>
        <v/>
      </c>
      <c r="BA47" s="119">
        <f t="shared" si="36"/>
        <v>1</v>
      </c>
      <c r="BB47" s="75">
        <f t="shared" si="16"/>
        <v>0</v>
      </c>
      <c r="BC47" s="75">
        <f t="shared" si="16"/>
        <v>0</v>
      </c>
      <c r="BD47" s="75">
        <f t="shared" si="16"/>
        <v>0</v>
      </c>
      <c r="BE47" s="75">
        <f t="shared" si="16"/>
        <v>0</v>
      </c>
      <c r="BF47" s="75">
        <f t="shared" si="16"/>
        <v>0</v>
      </c>
      <c r="BG47" s="75">
        <f t="shared" si="16"/>
        <v>0</v>
      </c>
      <c r="BH47" s="75">
        <f t="shared" si="16"/>
        <v>0</v>
      </c>
      <c r="BI47" s="75">
        <f t="shared" ref="BI47:BI68" si="43">M47</f>
        <v>0</v>
      </c>
      <c r="BJ47" s="82">
        <f t="shared" si="37"/>
        <v>0</v>
      </c>
      <c r="BK47" s="120">
        <f t="shared" si="38"/>
        <v>0</v>
      </c>
      <c r="BL47" s="121">
        <f t="shared" si="42"/>
        <v>0</v>
      </c>
      <c r="BM47" s="75">
        <f>SUM($BL$16:BL47)</f>
        <v>0</v>
      </c>
      <c r="BN47" s="75">
        <f t="shared" si="18"/>
        <v>0</v>
      </c>
      <c r="BO47" s="75">
        <f t="shared" si="19"/>
        <v>0</v>
      </c>
      <c r="BP47" s="75">
        <f t="shared" si="20"/>
        <v>0</v>
      </c>
      <c r="BQ47" s="75">
        <f t="shared" si="21"/>
        <v>0</v>
      </c>
      <c r="BR47" s="75">
        <f t="shared" si="22"/>
        <v>0</v>
      </c>
      <c r="BS47" s="75">
        <f t="shared" si="22"/>
        <v>0</v>
      </c>
    </row>
    <row r="48" spans="1:71" s="95" customFormat="1" ht="15" x14ac:dyDescent="0.2">
      <c r="A48" s="76" t="s">
        <v>129</v>
      </c>
      <c r="B48" s="108">
        <v>7</v>
      </c>
      <c r="C48" s="108">
        <f t="shared" si="23"/>
        <v>5</v>
      </c>
      <c r="D48" s="109">
        <f t="shared" si="0"/>
        <v>41</v>
      </c>
      <c r="E48" s="91"/>
      <c r="F48" s="8"/>
      <c r="G48" s="8"/>
      <c r="H48" s="8"/>
      <c r="I48" s="8"/>
      <c r="J48" s="8"/>
      <c r="K48" s="8"/>
      <c r="L48" s="8"/>
      <c r="M48" s="8"/>
      <c r="N48" s="10"/>
      <c r="O48" s="4"/>
      <c r="P48" s="4"/>
      <c r="Q48" s="4"/>
      <c r="R48" s="113">
        <f t="shared" si="1"/>
        <v>0</v>
      </c>
      <c r="S48" s="109">
        <f t="shared" si="39"/>
        <v>0</v>
      </c>
      <c r="T48" s="91"/>
      <c r="U48" s="114">
        <f t="shared" si="2"/>
        <v>0</v>
      </c>
      <c r="V48" s="115">
        <f t="shared" si="3"/>
        <v>0</v>
      </c>
      <c r="W48" s="116">
        <f t="shared" si="25"/>
        <v>0</v>
      </c>
      <c r="X48" s="114">
        <f t="shared" si="4"/>
        <v>0</v>
      </c>
      <c r="Y48" s="114">
        <f t="shared" si="40"/>
        <v>0</v>
      </c>
      <c r="Z48" s="114">
        <f t="shared" si="40"/>
        <v>0</v>
      </c>
      <c r="AA48" s="91"/>
      <c r="AB48" s="114">
        <f t="shared" si="26"/>
        <v>0</v>
      </c>
      <c r="AC48" s="114">
        <f t="shared" si="27"/>
        <v>0</v>
      </c>
      <c r="AD48" s="114">
        <f t="shared" si="41"/>
        <v>0</v>
      </c>
      <c r="AE48" s="114">
        <f t="shared" si="41"/>
        <v>0</v>
      </c>
      <c r="AF48" s="114">
        <f t="shared" si="41"/>
        <v>0</v>
      </c>
      <c r="AG48" s="91"/>
      <c r="AH48" s="96">
        <f t="shared" si="28"/>
        <v>0</v>
      </c>
      <c r="AI48" s="96">
        <f t="shared" si="7"/>
        <v>0</v>
      </c>
      <c r="AJ48" s="96">
        <f t="shared" si="29"/>
        <v>0</v>
      </c>
      <c r="AK48" s="91"/>
      <c r="AM48" s="117" t="str">
        <f t="shared" si="8"/>
        <v>OUI</v>
      </c>
      <c r="AN48" s="117" t="str">
        <f t="shared" si="30"/>
        <v>OUI</v>
      </c>
      <c r="AO48" s="117" t="str">
        <f t="shared" si="31"/>
        <v>OUI</v>
      </c>
      <c r="AP48" s="117" t="str">
        <f t="shared" si="32"/>
        <v>NON</v>
      </c>
      <c r="AQ48" s="117" t="str">
        <f t="shared" si="33"/>
        <v>NON</v>
      </c>
      <c r="AR48" s="117" t="str">
        <f t="shared" si="34"/>
        <v>NON</v>
      </c>
      <c r="AS48" s="117" t="str">
        <f t="shared" si="35"/>
        <v>NON</v>
      </c>
      <c r="AT48" s="117" t="str">
        <f t="shared" si="9"/>
        <v>NON</v>
      </c>
      <c r="AU48" s="117" t="str">
        <f t="shared" si="10"/>
        <v>NON</v>
      </c>
      <c r="AV48" s="118">
        <f t="shared" si="11"/>
        <v>1</v>
      </c>
      <c r="AW48" s="118" t="str">
        <f t="shared" si="12"/>
        <v/>
      </c>
      <c r="AX48" s="118" t="str">
        <f t="shared" si="13"/>
        <v/>
      </c>
      <c r="AY48" s="118" t="str">
        <f t="shared" si="14"/>
        <v/>
      </c>
      <c r="AZ48" s="118" t="str">
        <f t="shared" si="15"/>
        <v/>
      </c>
      <c r="BA48" s="119">
        <f t="shared" si="36"/>
        <v>1</v>
      </c>
      <c r="BB48" s="75">
        <f t="shared" ref="BB48:BH68" si="44">F48</f>
        <v>0</v>
      </c>
      <c r="BC48" s="75">
        <f t="shared" si="44"/>
        <v>0</v>
      </c>
      <c r="BD48" s="75">
        <f t="shared" si="44"/>
        <v>0</v>
      </c>
      <c r="BE48" s="75">
        <f t="shared" si="44"/>
        <v>0</v>
      </c>
      <c r="BF48" s="75">
        <f t="shared" si="44"/>
        <v>0</v>
      </c>
      <c r="BG48" s="75">
        <f t="shared" si="44"/>
        <v>0</v>
      </c>
      <c r="BH48" s="75">
        <f t="shared" si="44"/>
        <v>0</v>
      </c>
      <c r="BI48" s="75">
        <f t="shared" si="43"/>
        <v>0</v>
      </c>
      <c r="BJ48" s="82">
        <f t="shared" ref="BJ48:BJ68" si="45">SUM(BE48:BI48)</f>
        <v>0</v>
      </c>
      <c r="BK48" s="120">
        <f t="shared" si="38"/>
        <v>0</v>
      </c>
      <c r="BL48" s="121">
        <f t="shared" si="42"/>
        <v>0</v>
      </c>
      <c r="BM48" s="75">
        <f>SUM($BL$16:BL48)</f>
        <v>0</v>
      </c>
      <c r="BN48" s="75">
        <f t="shared" si="18"/>
        <v>0</v>
      </c>
      <c r="BO48" s="75">
        <f t="shared" si="19"/>
        <v>0</v>
      </c>
      <c r="BP48" s="75">
        <f t="shared" si="20"/>
        <v>0</v>
      </c>
      <c r="BQ48" s="75">
        <f t="shared" si="21"/>
        <v>0</v>
      </c>
      <c r="BR48" s="75">
        <f t="shared" ref="BR48:BS63" si="46">P48</f>
        <v>0</v>
      </c>
      <c r="BS48" s="75">
        <f t="shared" si="46"/>
        <v>0</v>
      </c>
    </row>
    <row r="49" spans="1:71" s="95" customFormat="1" ht="15" x14ac:dyDescent="0.2">
      <c r="A49" s="76" t="s">
        <v>130</v>
      </c>
      <c r="B49" s="108">
        <v>7</v>
      </c>
      <c r="C49" s="108">
        <f t="shared" si="23"/>
        <v>5</v>
      </c>
      <c r="D49" s="109">
        <f t="shared" si="0"/>
        <v>41</v>
      </c>
      <c r="E49" s="91"/>
      <c r="F49" s="8"/>
      <c r="G49" s="8"/>
      <c r="H49" s="8"/>
      <c r="I49" s="8"/>
      <c r="J49" s="8"/>
      <c r="K49" s="8"/>
      <c r="L49" s="8"/>
      <c r="M49" s="8"/>
      <c r="N49" s="10"/>
      <c r="O49" s="4"/>
      <c r="P49" s="5"/>
      <c r="Q49" s="5"/>
      <c r="R49" s="113">
        <f t="shared" si="1"/>
        <v>0</v>
      </c>
      <c r="S49" s="109">
        <f t="shared" si="39"/>
        <v>0</v>
      </c>
      <c r="T49" s="91"/>
      <c r="U49" s="114">
        <f t="shared" si="2"/>
        <v>0</v>
      </c>
      <c r="V49" s="115">
        <f t="shared" si="3"/>
        <v>0</v>
      </c>
      <c r="W49" s="116">
        <f t="shared" si="25"/>
        <v>0</v>
      </c>
      <c r="X49" s="114">
        <f t="shared" si="4"/>
        <v>0</v>
      </c>
      <c r="Y49" s="114">
        <f t="shared" si="40"/>
        <v>0</v>
      </c>
      <c r="Z49" s="114">
        <f t="shared" si="40"/>
        <v>0</v>
      </c>
      <c r="AA49" s="91"/>
      <c r="AB49" s="114">
        <f t="shared" si="26"/>
        <v>0</v>
      </c>
      <c r="AC49" s="114">
        <f t="shared" si="27"/>
        <v>0</v>
      </c>
      <c r="AD49" s="114">
        <f t="shared" si="41"/>
        <v>0</v>
      </c>
      <c r="AE49" s="114">
        <f t="shared" si="41"/>
        <v>0</v>
      </c>
      <c r="AF49" s="114">
        <f t="shared" si="41"/>
        <v>0</v>
      </c>
      <c r="AG49" s="91"/>
      <c r="AH49" s="96">
        <f t="shared" si="28"/>
        <v>0</v>
      </c>
      <c r="AI49" s="96">
        <f t="shared" si="7"/>
        <v>0</v>
      </c>
      <c r="AJ49" s="96">
        <f t="shared" si="29"/>
        <v>0</v>
      </c>
      <c r="AK49" s="91"/>
      <c r="AM49" s="117" t="str">
        <f t="shared" si="8"/>
        <v>OUI</v>
      </c>
      <c r="AN49" s="117" t="str">
        <f t="shared" si="30"/>
        <v>OUI</v>
      </c>
      <c r="AO49" s="117" t="str">
        <f t="shared" si="31"/>
        <v>OUI</v>
      </c>
      <c r="AP49" s="117" t="str">
        <f t="shared" si="32"/>
        <v>NON</v>
      </c>
      <c r="AQ49" s="117" t="str">
        <f t="shared" si="33"/>
        <v>NON</v>
      </c>
      <c r="AR49" s="117" t="str">
        <f t="shared" si="34"/>
        <v>NON</v>
      </c>
      <c r="AS49" s="117" t="str">
        <f t="shared" si="35"/>
        <v>NON</v>
      </c>
      <c r="AT49" s="117" t="str">
        <f t="shared" si="9"/>
        <v>NON</v>
      </c>
      <c r="AU49" s="117" t="str">
        <f t="shared" si="10"/>
        <v>NON</v>
      </c>
      <c r="AV49" s="118">
        <f t="shared" si="11"/>
        <v>1</v>
      </c>
      <c r="AW49" s="118" t="str">
        <f t="shared" si="12"/>
        <v/>
      </c>
      <c r="AX49" s="118" t="str">
        <f t="shared" si="13"/>
        <v/>
      </c>
      <c r="AY49" s="118" t="str">
        <f t="shared" si="14"/>
        <v/>
      </c>
      <c r="AZ49" s="118" t="str">
        <f t="shared" si="15"/>
        <v/>
      </c>
      <c r="BA49" s="119">
        <f t="shared" si="36"/>
        <v>1</v>
      </c>
      <c r="BB49" s="75">
        <f t="shared" si="44"/>
        <v>0</v>
      </c>
      <c r="BC49" s="75">
        <f t="shared" si="44"/>
        <v>0</v>
      </c>
      <c r="BD49" s="75">
        <f t="shared" si="44"/>
        <v>0</v>
      </c>
      <c r="BE49" s="75">
        <f t="shared" si="44"/>
        <v>0</v>
      </c>
      <c r="BF49" s="75">
        <f t="shared" si="44"/>
        <v>0</v>
      </c>
      <c r="BG49" s="75">
        <f t="shared" si="44"/>
        <v>0</v>
      </c>
      <c r="BH49" s="75">
        <f t="shared" si="44"/>
        <v>0</v>
      </c>
      <c r="BI49" s="75">
        <f t="shared" si="43"/>
        <v>0</v>
      </c>
      <c r="BJ49" s="82">
        <f t="shared" si="45"/>
        <v>0</v>
      </c>
      <c r="BK49" s="120">
        <f t="shared" si="38"/>
        <v>0</v>
      </c>
      <c r="BL49" s="121">
        <f t="shared" si="42"/>
        <v>0</v>
      </c>
      <c r="BM49" s="75">
        <f>SUM($BL$16:BL49)</f>
        <v>0</v>
      </c>
      <c r="BN49" s="75">
        <f t="shared" si="18"/>
        <v>0</v>
      </c>
      <c r="BO49" s="75">
        <f t="shared" si="19"/>
        <v>0</v>
      </c>
      <c r="BP49" s="75">
        <f t="shared" si="20"/>
        <v>0</v>
      </c>
      <c r="BQ49" s="75">
        <f t="shared" si="21"/>
        <v>0</v>
      </c>
      <c r="BR49" s="75">
        <f t="shared" si="46"/>
        <v>0</v>
      </c>
      <c r="BS49" s="75">
        <f t="shared" si="46"/>
        <v>0</v>
      </c>
    </row>
    <row r="50" spans="1:71" s="95" customFormat="1" ht="15" x14ac:dyDescent="0.2">
      <c r="A50" s="76" t="s">
        <v>131</v>
      </c>
      <c r="B50" s="108">
        <v>7</v>
      </c>
      <c r="C50" s="108">
        <f t="shared" si="23"/>
        <v>5</v>
      </c>
      <c r="D50" s="109">
        <f t="shared" si="0"/>
        <v>41</v>
      </c>
      <c r="E50" s="91"/>
      <c r="F50" s="8"/>
      <c r="G50" s="8"/>
      <c r="H50" s="8"/>
      <c r="I50" s="8"/>
      <c r="J50" s="8"/>
      <c r="K50" s="8"/>
      <c r="L50" s="8"/>
      <c r="M50" s="8"/>
      <c r="N50" s="10"/>
      <c r="O50" s="4"/>
      <c r="P50" s="4"/>
      <c r="Q50" s="4"/>
      <c r="R50" s="113">
        <f t="shared" si="1"/>
        <v>0</v>
      </c>
      <c r="S50" s="109">
        <f t="shared" si="39"/>
        <v>0</v>
      </c>
      <c r="T50" s="91"/>
      <c r="U50" s="114">
        <f t="shared" si="2"/>
        <v>0</v>
      </c>
      <c r="V50" s="115">
        <f t="shared" si="3"/>
        <v>0</v>
      </c>
      <c r="W50" s="116">
        <f t="shared" si="25"/>
        <v>0</v>
      </c>
      <c r="X50" s="114">
        <f t="shared" si="4"/>
        <v>0</v>
      </c>
      <c r="Y50" s="114">
        <f t="shared" si="40"/>
        <v>0</v>
      </c>
      <c r="Z50" s="114">
        <f t="shared" si="40"/>
        <v>0</v>
      </c>
      <c r="AA50" s="91"/>
      <c r="AB50" s="114">
        <f t="shared" si="26"/>
        <v>0</v>
      </c>
      <c r="AC50" s="114">
        <f t="shared" si="27"/>
        <v>0</v>
      </c>
      <c r="AD50" s="114">
        <f t="shared" si="41"/>
        <v>0</v>
      </c>
      <c r="AE50" s="114">
        <f t="shared" si="41"/>
        <v>0</v>
      </c>
      <c r="AF50" s="114">
        <f t="shared" si="41"/>
        <v>0</v>
      </c>
      <c r="AG50" s="91"/>
      <c r="AH50" s="96">
        <f t="shared" si="28"/>
        <v>0</v>
      </c>
      <c r="AI50" s="96">
        <f t="shared" si="7"/>
        <v>0</v>
      </c>
      <c r="AJ50" s="96">
        <f t="shared" si="29"/>
        <v>0</v>
      </c>
      <c r="AK50" s="91"/>
      <c r="AM50" s="117" t="str">
        <f t="shared" si="8"/>
        <v>OUI</v>
      </c>
      <c r="AN50" s="117" t="str">
        <f t="shared" si="30"/>
        <v>OUI</v>
      </c>
      <c r="AO50" s="117" t="str">
        <f t="shared" si="31"/>
        <v>OUI</v>
      </c>
      <c r="AP50" s="117" t="str">
        <f t="shared" si="32"/>
        <v>NON</v>
      </c>
      <c r="AQ50" s="117" t="str">
        <f t="shared" si="33"/>
        <v>NON</v>
      </c>
      <c r="AR50" s="117" t="str">
        <f t="shared" si="34"/>
        <v>NON</v>
      </c>
      <c r="AS50" s="117" t="str">
        <f t="shared" si="35"/>
        <v>NON</v>
      </c>
      <c r="AT50" s="117" t="str">
        <f t="shared" si="9"/>
        <v>NON</v>
      </c>
      <c r="AU50" s="117" t="str">
        <f t="shared" si="10"/>
        <v>NON</v>
      </c>
      <c r="AV50" s="118">
        <f t="shared" si="11"/>
        <v>1</v>
      </c>
      <c r="AW50" s="118" t="str">
        <f t="shared" si="12"/>
        <v/>
      </c>
      <c r="AX50" s="118" t="str">
        <f t="shared" si="13"/>
        <v/>
      </c>
      <c r="AY50" s="118" t="str">
        <f t="shared" si="14"/>
        <v/>
      </c>
      <c r="AZ50" s="118" t="str">
        <f t="shared" si="15"/>
        <v/>
      </c>
      <c r="BA50" s="119">
        <f t="shared" si="36"/>
        <v>1</v>
      </c>
      <c r="BB50" s="75">
        <f t="shared" si="44"/>
        <v>0</v>
      </c>
      <c r="BC50" s="75">
        <f t="shared" si="44"/>
        <v>0</v>
      </c>
      <c r="BD50" s="75">
        <f t="shared" si="44"/>
        <v>0</v>
      </c>
      <c r="BE50" s="75">
        <f t="shared" si="44"/>
        <v>0</v>
      </c>
      <c r="BF50" s="75">
        <f t="shared" si="44"/>
        <v>0</v>
      </c>
      <c r="BG50" s="75">
        <f t="shared" si="44"/>
        <v>0</v>
      </c>
      <c r="BH50" s="75">
        <f t="shared" si="44"/>
        <v>0</v>
      </c>
      <c r="BI50" s="75">
        <f t="shared" si="43"/>
        <v>0</v>
      </c>
      <c r="BJ50" s="82">
        <f t="shared" si="45"/>
        <v>0</v>
      </c>
      <c r="BK50" s="120">
        <f t="shared" si="38"/>
        <v>0</v>
      </c>
      <c r="BL50" s="121">
        <f t="shared" si="42"/>
        <v>0</v>
      </c>
      <c r="BM50" s="75">
        <f>SUM($BL$16:BL50)</f>
        <v>0</v>
      </c>
      <c r="BN50" s="75">
        <f t="shared" si="18"/>
        <v>0</v>
      </c>
      <c r="BO50" s="75">
        <f t="shared" si="19"/>
        <v>0</v>
      </c>
      <c r="BP50" s="75">
        <f t="shared" si="20"/>
        <v>0</v>
      </c>
      <c r="BQ50" s="75">
        <f t="shared" si="21"/>
        <v>0</v>
      </c>
      <c r="BR50" s="75">
        <f t="shared" si="46"/>
        <v>0</v>
      </c>
      <c r="BS50" s="75">
        <f t="shared" si="46"/>
        <v>0</v>
      </c>
    </row>
    <row r="51" spans="1:71" s="95" customFormat="1" ht="15" x14ac:dyDescent="0.2">
      <c r="A51" s="76" t="s">
        <v>132</v>
      </c>
      <c r="B51" s="108">
        <v>7</v>
      </c>
      <c r="C51" s="108">
        <f t="shared" si="23"/>
        <v>5</v>
      </c>
      <c r="D51" s="109">
        <f t="shared" si="0"/>
        <v>41</v>
      </c>
      <c r="E51" s="91"/>
      <c r="F51" s="8"/>
      <c r="G51" s="8"/>
      <c r="H51" s="8"/>
      <c r="I51" s="8"/>
      <c r="J51" s="8"/>
      <c r="K51" s="8"/>
      <c r="L51" s="8"/>
      <c r="M51" s="8"/>
      <c r="N51" s="10"/>
      <c r="O51" s="4"/>
      <c r="P51" s="4"/>
      <c r="Q51" s="4"/>
      <c r="R51" s="113">
        <f t="shared" si="1"/>
        <v>0</v>
      </c>
      <c r="S51" s="109">
        <f t="shared" si="39"/>
        <v>0</v>
      </c>
      <c r="T51" s="91"/>
      <c r="U51" s="114">
        <f t="shared" si="2"/>
        <v>0</v>
      </c>
      <c r="V51" s="115">
        <f t="shared" si="3"/>
        <v>0</v>
      </c>
      <c r="W51" s="116">
        <f t="shared" si="25"/>
        <v>0</v>
      </c>
      <c r="X51" s="114">
        <f t="shared" si="4"/>
        <v>0</v>
      </c>
      <c r="Y51" s="114">
        <f t="shared" si="40"/>
        <v>0</v>
      </c>
      <c r="Z51" s="114">
        <f t="shared" si="40"/>
        <v>0</v>
      </c>
      <c r="AA51" s="91"/>
      <c r="AB51" s="114">
        <f t="shared" si="26"/>
        <v>0</v>
      </c>
      <c r="AC51" s="114">
        <f t="shared" si="27"/>
        <v>0</v>
      </c>
      <c r="AD51" s="114">
        <f t="shared" si="41"/>
        <v>0</v>
      </c>
      <c r="AE51" s="114">
        <f t="shared" si="41"/>
        <v>0</v>
      </c>
      <c r="AF51" s="114">
        <f t="shared" si="41"/>
        <v>0</v>
      </c>
      <c r="AG51" s="91"/>
      <c r="AH51" s="96">
        <f t="shared" si="28"/>
        <v>0</v>
      </c>
      <c r="AI51" s="96">
        <f t="shared" si="7"/>
        <v>0</v>
      </c>
      <c r="AJ51" s="96">
        <f t="shared" si="29"/>
        <v>0</v>
      </c>
      <c r="AK51" s="91"/>
      <c r="AM51" s="117" t="str">
        <f t="shared" si="8"/>
        <v>OUI</v>
      </c>
      <c r="AN51" s="117" t="str">
        <f t="shared" si="30"/>
        <v>OUI</v>
      </c>
      <c r="AO51" s="117" t="str">
        <f t="shared" si="31"/>
        <v>OUI</v>
      </c>
      <c r="AP51" s="117" t="str">
        <f t="shared" si="32"/>
        <v>NON</v>
      </c>
      <c r="AQ51" s="117" t="str">
        <f t="shared" si="33"/>
        <v>NON</v>
      </c>
      <c r="AR51" s="117" t="str">
        <f t="shared" si="34"/>
        <v>NON</v>
      </c>
      <c r="AS51" s="117" t="str">
        <f t="shared" si="35"/>
        <v>NON</v>
      </c>
      <c r="AT51" s="117" t="str">
        <f t="shared" si="9"/>
        <v>NON</v>
      </c>
      <c r="AU51" s="117" t="str">
        <f t="shared" si="10"/>
        <v>NON</v>
      </c>
      <c r="AV51" s="118">
        <f t="shared" si="11"/>
        <v>1</v>
      </c>
      <c r="AW51" s="118" t="str">
        <f t="shared" si="12"/>
        <v/>
      </c>
      <c r="AX51" s="118" t="str">
        <f t="shared" si="13"/>
        <v/>
      </c>
      <c r="AY51" s="118" t="str">
        <f t="shared" si="14"/>
        <v/>
      </c>
      <c r="AZ51" s="118" t="str">
        <f t="shared" si="15"/>
        <v/>
      </c>
      <c r="BA51" s="119">
        <f t="shared" si="36"/>
        <v>1</v>
      </c>
      <c r="BB51" s="75">
        <f t="shared" si="44"/>
        <v>0</v>
      </c>
      <c r="BC51" s="75">
        <f t="shared" si="44"/>
        <v>0</v>
      </c>
      <c r="BD51" s="75">
        <f t="shared" si="44"/>
        <v>0</v>
      </c>
      <c r="BE51" s="75">
        <f t="shared" si="44"/>
        <v>0</v>
      </c>
      <c r="BF51" s="75">
        <f t="shared" si="44"/>
        <v>0</v>
      </c>
      <c r="BG51" s="75">
        <f t="shared" si="44"/>
        <v>0</v>
      </c>
      <c r="BH51" s="75">
        <f t="shared" si="44"/>
        <v>0</v>
      </c>
      <c r="BI51" s="75">
        <f t="shared" si="43"/>
        <v>0</v>
      </c>
      <c r="BJ51" s="82">
        <f t="shared" si="45"/>
        <v>0</v>
      </c>
      <c r="BK51" s="120">
        <f t="shared" si="38"/>
        <v>0</v>
      </c>
      <c r="BL51" s="121">
        <f t="shared" si="42"/>
        <v>0</v>
      </c>
      <c r="BM51" s="75">
        <f>SUM($BL$16:BL51)</f>
        <v>0</v>
      </c>
      <c r="BN51" s="75">
        <f t="shared" si="18"/>
        <v>0</v>
      </c>
      <c r="BO51" s="75">
        <f t="shared" si="19"/>
        <v>0</v>
      </c>
      <c r="BP51" s="75">
        <f t="shared" si="20"/>
        <v>0</v>
      </c>
      <c r="BQ51" s="75">
        <f t="shared" si="21"/>
        <v>0</v>
      </c>
      <c r="BR51" s="75">
        <f t="shared" si="46"/>
        <v>0</v>
      </c>
      <c r="BS51" s="75">
        <f t="shared" si="46"/>
        <v>0</v>
      </c>
    </row>
    <row r="52" spans="1:71" s="95" customFormat="1" ht="15" x14ac:dyDescent="0.2">
      <c r="A52" s="76" t="s">
        <v>133</v>
      </c>
      <c r="B52" s="108">
        <v>7</v>
      </c>
      <c r="C52" s="108">
        <f t="shared" si="23"/>
        <v>5</v>
      </c>
      <c r="D52" s="109">
        <f t="shared" si="0"/>
        <v>41</v>
      </c>
      <c r="E52" s="91"/>
      <c r="F52" s="8"/>
      <c r="G52" s="8"/>
      <c r="H52" s="8"/>
      <c r="I52" s="8"/>
      <c r="J52" s="8"/>
      <c r="K52" s="8"/>
      <c r="L52" s="8"/>
      <c r="M52" s="8"/>
      <c r="N52" s="10"/>
      <c r="O52" s="4"/>
      <c r="P52" s="4"/>
      <c r="Q52" s="4"/>
      <c r="R52" s="113">
        <f t="shared" si="1"/>
        <v>0</v>
      </c>
      <c r="S52" s="109">
        <f t="shared" si="39"/>
        <v>0</v>
      </c>
      <c r="T52" s="91"/>
      <c r="U52" s="114">
        <f t="shared" si="2"/>
        <v>0</v>
      </c>
      <c r="V52" s="115">
        <f t="shared" si="3"/>
        <v>0</v>
      </c>
      <c r="W52" s="116">
        <f t="shared" si="25"/>
        <v>0</v>
      </c>
      <c r="X52" s="114">
        <f t="shared" si="4"/>
        <v>0</v>
      </c>
      <c r="Y52" s="114">
        <f t="shared" si="40"/>
        <v>0</v>
      </c>
      <c r="Z52" s="114">
        <f t="shared" si="40"/>
        <v>0</v>
      </c>
      <c r="AA52" s="91"/>
      <c r="AB52" s="114">
        <f t="shared" si="26"/>
        <v>0</v>
      </c>
      <c r="AC52" s="114">
        <f t="shared" si="27"/>
        <v>0</v>
      </c>
      <c r="AD52" s="114">
        <f t="shared" si="41"/>
        <v>0</v>
      </c>
      <c r="AE52" s="114">
        <f t="shared" si="41"/>
        <v>0</v>
      </c>
      <c r="AF52" s="114">
        <f t="shared" si="41"/>
        <v>0</v>
      </c>
      <c r="AG52" s="91"/>
      <c r="AH52" s="96">
        <f t="shared" si="28"/>
        <v>0</v>
      </c>
      <c r="AI52" s="96">
        <f t="shared" si="7"/>
        <v>0</v>
      </c>
      <c r="AJ52" s="96">
        <f t="shared" si="29"/>
        <v>0</v>
      </c>
      <c r="AK52" s="91"/>
      <c r="AM52" s="117" t="str">
        <f t="shared" si="8"/>
        <v>OUI</v>
      </c>
      <c r="AN52" s="117" t="str">
        <f t="shared" si="30"/>
        <v>OUI</v>
      </c>
      <c r="AO52" s="117" t="str">
        <f t="shared" si="31"/>
        <v>OUI</v>
      </c>
      <c r="AP52" s="117" t="str">
        <f t="shared" si="32"/>
        <v>NON</v>
      </c>
      <c r="AQ52" s="117" t="str">
        <f t="shared" si="33"/>
        <v>NON</v>
      </c>
      <c r="AR52" s="117" t="str">
        <f t="shared" si="34"/>
        <v>NON</v>
      </c>
      <c r="AS52" s="117" t="str">
        <f t="shared" si="35"/>
        <v>NON</v>
      </c>
      <c r="AT52" s="117" t="str">
        <f t="shared" si="9"/>
        <v>NON</v>
      </c>
      <c r="AU52" s="117" t="str">
        <f t="shared" si="10"/>
        <v>NON</v>
      </c>
      <c r="AV52" s="118">
        <f t="shared" si="11"/>
        <v>1</v>
      </c>
      <c r="AW52" s="118" t="str">
        <f t="shared" si="12"/>
        <v/>
      </c>
      <c r="AX52" s="118" t="str">
        <f t="shared" si="13"/>
        <v/>
      </c>
      <c r="AY52" s="118" t="str">
        <f t="shared" si="14"/>
        <v/>
      </c>
      <c r="AZ52" s="118" t="str">
        <f t="shared" si="15"/>
        <v/>
      </c>
      <c r="BA52" s="119">
        <f t="shared" si="36"/>
        <v>1</v>
      </c>
      <c r="BB52" s="75">
        <f t="shared" si="44"/>
        <v>0</v>
      </c>
      <c r="BC52" s="75">
        <f t="shared" si="44"/>
        <v>0</v>
      </c>
      <c r="BD52" s="75">
        <f t="shared" si="44"/>
        <v>0</v>
      </c>
      <c r="BE52" s="75">
        <f t="shared" si="44"/>
        <v>0</v>
      </c>
      <c r="BF52" s="75">
        <f t="shared" si="44"/>
        <v>0</v>
      </c>
      <c r="BG52" s="75">
        <f t="shared" si="44"/>
        <v>0</v>
      </c>
      <c r="BH52" s="75">
        <f t="shared" si="44"/>
        <v>0</v>
      </c>
      <c r="BI52" s="75">
        <f t="shared" si="43"/>
        <v>0</v>
      </c>
      <c r="BJ52" s="82">
        <f t="shared" si="45"/>
        <v>0</v>
      </c>
      <c r="BK52" s="120">
        <f t="shared" si="38"/>
        <v>0</v>
      </c>
      <c r="BL52" s="121">
        <f t="shared" si="42"/>
        <v>0</v>
      </c>
      <c r="BM52" s="75">
        <f>SUM($BL$16:BL52)</f>
        <v>0</v>
      </c>
      <c r="BN52" s="75">
        <f t="shared" si="18"/>
        <v>0</v>
      </c>
      <c r="BO52" s="75">
        <f t="shared" si="19"/>
        <v>0</v>
      </c>
      <c r="BP52" s="75">
        <f t="shared" si="20"/>
        <v>0</v>
      </c>
      <c r="BQ52" s="75">
        <f t="shared" si="21"/>
        <v>0</v>
      </c>
      <c r="BR52" s="75">
        <f t="shared" si="46"/>
        <v>0</v>
      </c>
      <c r="BS52" s="75">
        <f t="shared" si="46"/>
        <v>0</v>
      </c>
    </row>
    <row r="53" spans="1:71" s="95" customFormat="1" ht="15" x14ac:dyDescent="0.2">
      <c r="A53" s="76" t="s">
        <v>134</v>
      </c>
      <c r="B53" s="108">
        <v>7</v>
      </c>
      <c r="C53" s="108">
        <f t="shared" si="23"/>
        <v>5</v>
      </c>
      <c r="D53" s="109">
        <f t="shared" si="0"/>
        <v>41</v>
      </c>
      <c r="E53" s="91"/>
      <c r="F53" s="8"/>
      <c r="G53" s="8"/>
      <c r="H53" s="8"/>
      <c r="I53" s="8"/>
      <c r="J53" s="8"/>
      <c r="K53" s="8"/>
      <c r="L53" s="8"/>
      <c r="M53" s="8"/>
      <c r="N53" s="10"/>
      <c r="O53" s="4"/>
      <c r="P53" s="4"/>
      <c r="Q53" s="4"/>
      <c r="R53" s="113">
        <f t="shared" si="1"/>
        <v>0</v>
      </c>
      <c r="S53" s="109">
        <f t="shared" si="39"/>
        <v>0</v>
      </c>
      <c r="T53" s="91"/>
      <c r="U53" s="114">
        <f t="shared" si="2"/>
        <v>0</v>
      </c>
      <c r="V53" s="115">
        <f t="shared" si="3"/>
        <v>0</v>
      </c>
      <c r="W53" s="116">
        <f t="shared" si="25"/>
        <v>0</v>
      </c>
      <c r="X53" s="114">
        <f t="shared" si="4"/>
        <v>0</v>
      </c>
      <c r="Y53" s="114">
        <f t="shared" si="40"/>
        <v>0</v>
      </c>
      <c r="Z53" s="114">
        <f t="shared" si="40"/>
        <v>0</v>
      </c>
      <c r="AA53" s="91"/>
      <c r="AB53" s="114">
        <f t="shared" si="26"/>
        <v>0</v>
      </c>
      <c r="AC53" s="114">
        <f t="shared" si="27"/>
        <v>0</v>
      </c>
      <c r="AD53" s="114">
        <f t="shared" si="41"/>
        <v>0</v>
      </c>
      <c r="AE53" s="114">
        <f t="shared" si="41"/>
        <v>0</v>
      </c>
      <c r="AF53" s="114">
        <f t="shared" si="41"/>
        <v>0</v>
      </c>
      <c r="AG53" s="91"/>
      <c r="AH53" s="96">
        <f t="shared" si="28"/>
        <v>0</v>
      </c>
      <c r="AI53" s="96">
        <f t="shared" si="7"/>
        <v>0</v>
      </c>
      <c r="AJ53" s="96">
        <f t="shared" si="29"/>
        <v>0</v>
      </c>
      <c r="AK53" s="91"/>
      <c r="AM53" s="117" t="str">
        <f t="shared" si="8"/>
        <v>OUI</v>
      </c>
      <c r="AN53" s="117" t="str">
        <f t="shared" si="30"/>
        <v>OUI</v>
      </c>
      <c r="AO53" s="117" t="str">
        <f t="shared" si="31"/>
        <v>OUI</v>
      </c>
      <c r="AP53" s="117" t="str">
        <f t="shared" si="32"/>
        <v>NON</v>
      </c>
      <c r="AQ53" s="117" t="str">
        <f t="shared" si="33"/>
        <v>NON</v>
      </c>
      <c r="AR53" s="117" t="str">
        <f t="shared" si="34"/>
        <v>NON</v>
      </c>
      <c r="AS53" s="117" t="str">
        <f t="shared" si="35"/>
        <v>NON</v>
      </c>
      <c r="AT53" s="117" t="str">
        <f t="shared" si="9"/>
        <v>NON</v>
      </c>
      <c r="AU53" s="117" t="str">
        <f t="shared" si="10"/>
        <v>NON</v>
      </c>
      <c r="AV53" s="118">
        <f t="shared" si="11"/>
        <v>1</v>
      </c>
      <c r="AW53" s="118" t="str">
        <f t="shared" si="12"/>
        <v/>
      </c>
      <c r="AX53" s="118" t="str">
        <f t="shared" si="13"/>
        <v/>
      </c>
      <c r="AY53" s="118" t="str">
        <f t="shared" si="14"/>
        <v/>
      </c>
      <c r="AZ53" s="118" t="str">
        <f t="shared" si="15"/>
        <v/>
      </c>
      <c r="BA53" s="119">
        <f t="shared" si="36"/>
        <v>1</v>
      </c>
      <c r="BB53" s="75">
        <f t="shared" si="44"/>
        <v>0</v>
      </c>
      <c r="BC53" s="75">
        <f t="shared" si="44"/>
        <v>0</v>
      </c>
      <c r="BD53" s="75">
        <f t="shared" si="44"/>
        <v>0</v>
      </c>
      <c r="BE53" s="75">
        <f t="shared" si="44"/>
        <v>0</v>
      </c>
      <c r="BF53" s="75">
        <f t="shared" si="44"/>
        <v>0</v>
      </c>
      <c r="BG53" s="75">
        <f t="shared" si="44"/>
        <v>0</v>
      </c>
      <c r="BH53" s="75">
        <f t="shared" si="44"/>
        <v>0</v>
      </c>
      <c r="BI53" s="75">
        <f t="shared" si="43"/>
        <v>0</v>
      </c>
      <c r="BJ53" s="82">
        <f t="shared" si="45"/>
        <v>0</v>
      </c>
      <c r="BK53" s="120">
        <f t="shared" si="38"/>
        <v>0</v>
      </c>
      <c r="BL53" s="121">
        <f t="shared" si="42"/>
        <v>0</v>
      </c>
      <c r="BM53" s="75">
        <f>SUM($BL$16:BL53)</f>
        <v>0</v>
      </c>
      <c r="BN53" s="75">
        <f t="shared" si="18"/>
        <v>0</v>
      </c>
      <c r="BO53" s="75">
        <f t="shared" si="19"/>
        <v>0</v>
      </c>
      <c r="BP53" s="75">
        <f t="shared" si="20"/>
        <v>0</v>
      </c>
      <c r="BQ53" s="75">
        <f t="shared" si="21"/>
        <v>0</v>
      </c>
      <c r="BR53" s="75">
        <f t="shared" si="46"/>
        <v>0</v>
      </c>
      <c r="BS53" s="75">
        <f t="shared" si="46"/>
        <v>0</v>
      </c>
    </row>
    <row r="54" spans="1:71" s="95" customFormat="1" ht="15" x14ac:dyDescent="0.2">
      <c r="A54" s="76" t="s">
        <v>135</v>
      </c>
      <c r="B54" s="108">
        <v>7</v>
      </c>
      <c r="C54" s="108">
        <f t="shared" si="23"/>
        <v>5</v>
      </c>
      <c r="D54" s="109">
        <f t="shared" si="0"/>
        <v>41</v>
      </c>
      <c r="E54" s="91"/>
      <c r="F54" s="8"/>
      <c r="G54" s="8"/>
      <c r="H54" s="8"/>
      <c r="I54" s="8"/>
      <c r="J54" s="8"/>
      <c r="K54" s="8"/>
      <c r="L54" s="8"/>
      <c r="M54" s="8"/>
      <c r="N54" s="10"/>
      <c r="O54" s="4"/>
      <c r="P54" s="4"/>
      <c r="Q54" s="4"/>
      <c r="R54" s="113">
        <f t="shared" si="1"/>
        <v>0</v>
      </c>
      <c r="S54" s="109">
        <f t="shared" si="39"/>
        <v>0</v>
      </c>
      <c r="T54" s="91"/>
      <c r="U54" s="114">
        <f t="shared" si="2"/>
        <v>0</v>
      </c>
      <c r="V54" s="115">
        <f t="shared" si="3"/>
        <v>0</v>
      </c>
      <c r="W54" s="116">
        <f t="shared" si="25"/>
        <v>0</v>
      </c>
      <c r="X54" s="114">
        <f t="shared" si="4"/>
        <v>0</v>
      </c>
      <c r="Y54" s="114">
        <f t="shared" si="40"/>
        <v>0</v>
      </c>
      <c r="Z54" s="114">
        <f t="shared" si="40"/>
        <v>0</v>
      </c>
      <c r="AA54" s="91"/>
      <c r="AB54" s="114">
        <f t="shared" si="26"/>
        <v>0</v>
      </c>
      <c r="AC54" s="114">
        <f t="shared" si="27"/>
        <v>0</v>
      </c>
      <c r="AD54" s="114">
        <f t="shared" si="41"/>
        <v>0</v>
      </c>
      <c r="AE54" s="114">
        <f t="shared" si="41"/>
        <v>0</v>
      </c>
      <c r="AF54" s="114">
        <f t="shared" si="41"/>
        <v>0</v>
      </c>
      <c r="AG54" s="91"/>
      <c r="AH54" s="96">
        <f t="shared" si="28"/>
        <v>0</v>
      </c>
      <c r="AI54" s="96">
        <f t="shared" si="7"/>
        <v>0</v>
      </c>
      <c r="AJ54" s="96">
        <f t="shared" si="29"/>
        <v>0</v>
      </c>
      <c r="AK54" s="91"/>
      <c r="AM54" s="117" t="str">
        <f t="shared" si="8"/>
        <v>OUI</v>
      </c>
      <c r="AN54" s="117" t="str">
        <f t="shared" si="30"/>
        <v>OUI</v>
      </c>
      <c r="AO54" s="117" t="str">
        <f t="shared" si="31"/>
        <v>OUI</v>
      </c>
      <c r="AP54" s="117" t="str">
        <f t="shared" si="32"/>
        <v>NON</v>
      </c>
      <c r="AQ54" s="117" t="str">
        <f t="shared" si="33"/>
        <v>NON</v>
      </c>
      <c r="AR54" s="117" t="str">
        <f t="shared" si="34"/>
        <v>NON</v>
      </c>
      <c r="AS54" s="117" t="str">
        <f t="shared" si="35"/>
        <v>NON</v>
      </c>
      <c r="AT54" s="117" t="str">
        <f t="shared" si="9"/>
        <v>NON</v>
      </c>
      <c r="AU54" s="117" t="str">
        <f t="shared" si="10"/>
        <v>NON</v>
      </c>
      <c r="AV54" s="118">
        <f t="shared" si="11"/>
        <v>1</v>
      </c>
      <c r="AW54" s="118" t="str">
        <f t="shared" si="12"/>
        <v/>
      </c>
      <c r="AX54" s="118" t="str">
        <f t="shared" si="13"/>
        <v/>
      </c>
      <c r="AY54" s="118" t="str">
        <f t="shared" si="14"/>
        <v/>
      </c>
      <c r="AZ54" s="118" t="str">
        <f t="shared" si="15"/>
        <v/>
      </c>
      <c r="BA54" s="123">
        <f t="shared" si="36"/>
        <v>1</v>
      </c>
      <c r="BB54" s="75">
        <f t="shared" si="44"/>
        <v>0</v>
      </c>
      <c r="BC54" s="75">
        <f t="shared" si="44"/>
        <v>0</v>
      </c>
      <c r="BD54" s="75">
        <f t="shared" si="44"/>
        <v>0</v>
      </c>
      <c r="BE54" s="75">
        <f t="shared" si="44"/>
        <v>0</v>
      </c>
      <c r="BF54" s="75">
        <f t="shared" si="44"/>
        <v>0</v>
      </c>
      <c r="BG54" s="75">
        <f t="shared" si="44"/>
        <v>0</v>
      </c>
      <c r="BH54" s="75">
        <f t="shared" si="44"/>
        <v>0</v>
      </c>
      <c r="BI54" s="75">
        <f t="shared" si="43"/>
        <v>0</v>
      </c>
      <c r="BJ54" s="82">
        <f t="shared" si="45"/>
        <v>0</v>
      </c>
      <c r="BK54" s="120">
        <f t="shared" si="38"/>
        <v>0</v>
      </c>
      <c r="BL54" s="121">
        <f t="shared" si="42"/>
        <v>0</v>
      </c>
      <c r="BM54" s="75">
        <f>SUM($BL$16:BL54)</f>
        <v>0</v>
      </c>
      <c r="BN54" s="75">
        <f t="shared" si="18"/>
        <v>0</v>
      </c>
      <c r="BO54" s="75">
        <f t="shared" si="19"/>
        <v>0</v>
      </c>
      <c r="BP54" s="75">
        <f t="shared" si="20"/>
        <v>0</v>
      </c>
      <c r="BQ54" s="75">
        <f t="shared" si="21"/>
        <v>0</v>
      </c>
      <c r="BR54" s="75">
        <f t="shared" si="46"/>
        <v>0</v>
      </c>
      <c r="BS54" s="75">
        <f t="shared" si="46"/>
        <v>0</v>
      </c>
    </row>
    <row r="55" spans="1:71" s="95" customFormat="1" ht="15" x14ac:dyDescent="0.2">
      <c r="A55" s="76" t="s">
        <v>136</v>
      </c>
      <c r="B55" s="108">
        <v>7</v>
      </c>
      <c r="C55" s="108">
        <f t="shared" si="23"/>
        <v>5</v>
      </c>
      <c r="D55" s="109">
        <f t="shared" si="0"/>
        <v>41</v>
      </c>
      <c r="E55" s="91"/>
      <c r="F55" s="8"/>
      <c r="G55" s="8"/>
      <c r="H55" s="8"/>
      <c r="I55" s="8"/>
      <c r="J55" s="8"/>
      <c r="K55" s="8"/>
      <c r="L55" s="8"/>
      <c r="M55" s="8"/>
      <c r="N55" s="10"/>
      <c r="O55" s="4"/>
      <c r="P55" s="4"/>
      <c r="Q55" s="4"/>
      <c r="R55" s="113">
        <f t="shared" si="1"/>
        <v>0</v>
      </c>
      <c r="S55" s="109">
        <f t="shared" si="39"/>
        <v>0</v>
      </c>
      <c r="T55" s="91"/>
      <c r="U55" s="114">
        <f t="shared" si="2"/>
        <v>0</v>
      </c>
      <c r="V55" s="115">
        <f t="shared" si="3"/>
        <v>0</v>
      </c>
      <c r="W55" s="116">
        <f t="shared" si="25"/>
        <v>0</v>
      </c>
      <c r="X55" s="114">
        <f t="shared" si="4"/>
        <v>0</v>
      </c>
      <c r="Y55" s="114">
        <f>IF(P55="",0,P55)</f>
        <v>0</v>
      </c>
      <c r="Z55" s="114">
        <f>IF(Q55="",0,Q55)</f>
        <v>0</v>
      </c>
      <c r="AA55" s="91"/>
      <c r="AB55" s="114">
        <f t="shared" si="26"/>
        <v>0</v>
      </c>
      <c r="AC55" s="114">
        <f t="shared" si="27"/>
        <v>0</v>
      </c>
      <c r="AD55" s="114">
        <f t="shared" si="41"/>
        <v>0</v>
      </c>
      <c r="AE55" s="114">
        <f t="shared" si="41"/>
        <v>0</v>
      </c>
      <c r="AF55" s="114">
        <f t="shared" si="41"/>
        <v>0</v>
      </c>
      <c r="AG55" s="91"/>
      <c r="AH55" s="96">
        <f t="shared" si="28"/>
        <v>0</v>
      </c>
      <c r="AI55" s="96">
        <f t="shared" si="7"/>
        <v>0</v>
      </c>
      <c r="AJ55" s="96">
        <f t="shared" si="29"/>
        <v>0</v>
      </c>
      <c r="AK55" s="91"/>
      <c r="AM55" s="117" t="str">
        <f t="shared" si="8"/>
        <v>OUI</v>
      </c>
      <c r="AN55" s="117" t="str">
        <f t="shared" si="30"/>
        <v>OUI</v>
      </c>
      <c r="AO55" s="117" t="str">
        <f t="shared" si="31"/>
        <v>OUI</v>
      </c>
      <c r="AP55" s="117" t="str">
        <f t="shared" si="32"/>
        <v>NON</v>
      </c>
      <c r="AQ55" s="117" t="str">
        <f t="shared" si="33"/>
        <v>NON</v>
      </c>
      <c r="AR55" s="117" t="str">
        <f t="shared" si="34"/>
        <v>NON</v>
      </c>
      <c r="AS55" s="117" t="str">
        <f t="shared" si="35"/>
        <v>NON</v>
      </c>
      <c r="AT55" s="117" t="str">
        <f t="shared" si="9"/>
        <v>NON</v>
      </c>
      <c r="AU55" s="117" t="str">
        <f t="shared" si="10"/>
        <v>NON</v>
      </c>
      <c r="AV55" s="118">
        <f t="shared" si="11"/>
        <v>1</v>
      </c>
      <c r="AW55" s="118" t="str">
        <f t="shared" si="12"/>
        <v/>
      </c>
      <c r="AX55" s="118" t="str">
        <f t="shared" si="13"/>
        <v/>
      </c>
      <c r="AY55" s="118" t="str">
        <f t="shared" si="14"/>
        <v/>
      </c>
      <c r="AZ55" s="118" t="str">
        <f t="shared" si="15"/>
        <v/>
      </c>
      <c r="BA55" s="119">
        <f t="shared" si="36"/>
        <v>1</v>
      </c>
      <c r="BB55" s="75">
        <f t="shared" si="44"/>
        <v>0</v>
      </c>
      <c r="BC55" s="75">
        <f t="shared" si="44"/>
        <v>0</v>
      </c>
      <c r="BD55" s="75">
        <f t="shared" si="44"/>
        <v>0</v>
      </c>
      <c r="BE55" s="75">
        <f t="shared" si="44"/>
        <v>0</v>
      </c>
      <c r="BF55" s="75">
        <f t="shared" si="44"/>
        <v>0</v>
      </c>
      <c r="BG55" s="75">
        <f t="shared" si="44"/>
        <v>0</v>
      </c>
      <c r="BH55" s="75">
        <f t="shared" si="44"/>
        <v>0</v>
      </c>
      <c r="BI55" s="75">
        <f t="shared" si="43"/>
        <v>0</v>
      </c>
      <c r="BJ55" s="82">
        <f t="shared" si="45"/>
        <v>0</v>
      </c>
      <c r="BK55" s="120">
        <f t="shared" si="38"/>
        <v>0</v>
      </c>
      <c r="BL55" s="121">
        <f t="shared" si="42"/>
        <v>0</v>
      </c>
      <c r="BM55" s="75">
        <f>SUM($BL$16:BL55)</f>
        <v>0</v>
      </c>
      <c r="BN55" s="75">
        <f t="shared" si="18"/>
        <v>0</v>
      </c>
      <c r="BO55" s="75">
        <f t="shared" si="19"/>
        <v>0</v>
      </c>
      <c r="BP55" s="75">
        <f t="shared" si="20"/>
        <v>0</v>
      </c>
      <c r="BQ55" s="75">
        <f t="shared" si="21"/>
        <v>0</v>
      </c>
      <c r="BR55" s="75">
        <f t="shared" si="46"/>
        <v>0</v>
      </c>
      <c r="BS55" s="75">
        <f t="shared" si="46"/>
        <v>0</v>
      </c>
    </row>
    <row r="56" spans="1:71" s="95" customFormat="1" ht="15" x14ac:dyDescent="0.2">
      <c r="A56" s="76" t="s">
        <v>137</v>
      </c>
      <c r="B56" s="108">
        <v>7</v>
      </c>
      <c r="C56" s="108">
        <f t="shared" si="23"/>
        <v>5</v>
      </c>
      <c r="D56" s="109">
        <f t="shared" si="0"/>
        <v>41</v>
      </c>
      <c r="E56" s="91"/>
      <c r="F56" s="8"/>
      <c r="G56" s="8"/>
      <c r="H56" s="8"/>
      <c r="I56" s="8"/>
      <c r="J56" s="8"/>
      <c r="K56" s="8"/>
      <c r="L56" s="8"/>
      <c r="M56" s="8"/>
      <c r="N56" s="10"/>
      <c r="O56" s="4"/>
      <c r="P56" s="4"/>
      <c r="Q56" s="4"/>
      <c r="R56" s="113">
        <f t="shared" si="1"/>
        <v>0</v>
      </c>
      <c r="S56" s="109">
        <f t="shared" si="39"/>
        <v>0</v>
      </c>
      <c r="T56" s="91"/>
      <c r="U56" s="114">
        <f t="shared" si="2"/>
        <v>0</v>
      </c>
      <c r="V56" s="115">
        <f t="shared" si="3"/>
        <v>0</v>
      </c>
      <c r="W56" s="116">
        <f t="shared" si="25"/>
        <v>0</v>
      </c>
      <c r="X56" s="114">
        <f t="shared" si="4"/>
        <v>0</v>
      </c>
      <c r="Y56" s="114">
        <f t="shared" si="40"/>
        <v>0</v>
      </c>
      <c r="Z56" s="114">
        <f t="shared" si="40"/>
        <v>0</v>
      </c>
      <c r="AA56" s="91"/>
      <c r="AB56" s="114">
        <f t="shared" si="26"/>
        <v>0</v>
      </c>
      <c r="AC56" s="114">
        <f t="shared" si="27"/>
        <v>0</v>
      </c>
      <c r="AD56" s="114">
        <f t="shared" si="41"/>
        <v>0</v>
      </c>
      <c r="AE56" s="114">
        <f t="shared" si="41"/>
        <v>0</v>
      </c>
      <c r="AF56" s="114">
        <f t="shared" si="41"/>
        <v>0</v>
      </c>
      <c r="AG56" s="91"/>
      <c r="AH56" s="96">
        <f t="shared" si="28"/>
        <v>0</v>
      </c>
      <c r="AI56" s="96">
        <f t="shared" si="7"/>
        <v>0</v>
      </c>
      <c r="AJ56" s="96">
        <f t="shared" si="29"/>
        <v>0</v>
      </c>
      <c r="AK56" s="91"/>
      <c r="AM56" s="117" t="str">
        <f t="shared" si="8"/>
        <v>OUI</v>
      </c>
      <c r="AN56" s="117" t="str">
        <f t="shared" si="30"/>
        <v>OUI</v>
      </c>
      <c r="AO56" s="117" t="str">
        <f t="shared" si="31"/>
        <v>OUI</v>
      </c>
      <c r="AP56" s="117" t="str">
        <f t="shared" si="32"/>
        <v>NON</v>
      </c>
      <c r="AQ56" s="117" t="str">
        <f t="shared" si="33"/>
        <v>NON</v>
      </c>
      <c r="AR56" s="117" t="str">
        <f t="shared" si="34"/>
        <v>NON</v>
      </c>
      <c r="AS56" s="117" t="str">
        <f t="shared" si="35"/>
        <v>NON</v>
      </c>
      <c r="AT56" s="117" t="str">
        <f t="shared" si="9"/>
        <v>NON</v>
      </c>
      <c r="AU56" s="117" t="str">
        <f t="shared" si="10"/>
        <v>NON</v>
      </c>
      <c r="AV56" s="118">
        <f t="shared" si="11"/>
        <v>1</v>
      </c>
      <c r="AW56" s="118" t="str">
        <f t="shared" si="12"/>
        <v/>
      </c>
      <c r="AX56" s="118" t="str">
        <f t="shared" si="13"/>
        <v/>
      </c>
      <c r="AY56" s="118" t="str">
        <f t="shared" si="14"/>
        <v/>
      </c>
      <c r="AZ56" s="118" t="str">
        <f t="shared" si="15"/>
        <v/>
      </c>
      <c r="BA56" s="119">
        <f t="shared" si="36"/>
        <v>1</v>
      </c>
      <c r="BB56" s="75">
        <f t="shared" si="44"/>
        <v>0</v>
      </c>
      <c r="BC56" s="75">
        <f t="shared" si="44"/>
        <v>0</v>
      </c>
      <c r="BD56" s="75">
        <f t="shared" si="44"/>
        <v>0</v>
      </c>
      <c r="BE56" s="75">
        <f t="shared" si="44"/>
        <v>0</v>
      </c>
      <c r="BF56" s="75">
        <f t="shared" si="44"/>
        <v>0</v>
      </c>
      <c r="BG56" s="75">
        <f t="shared" si="44"/>
        <v>0</v>
      </c>
      <c r="BH56" s="75">
        <f t="shared" si="44"/>
        <v>0</v>
      </c>
      <c r="BI56" s="75">
        <f t="shared" si="43"/>
        <v>0</v>
      </c>
      <c r="BJ56" s="82">
        <f t="shared" si="45"/>
        <v>0</v>
      </c>
      <c r="BK56" s="120">
        <f t="shared" si="38"/>
        <v>0</v>
      </c>
      <c r="BL56" s="121">
        <f t="shared" si="42"/>
        <v>0</v>
      </c>
      <c r="BM56" s="75">
        <f>SUM($BL$16:BL56)</f>
        <v>0</v>
      </c>
      <c r="BN56" s="75">
        <f t="shared" si="18"/>
        <v>0</v>
      </c>
      <c r="BO56" s="75">
        <f t="shared" si="19"/>
        <v>0</v>
      </c>
      <c r="BP56" s="75">
        <f t="shared" si="20"/>
        <v>0</v>
      </c>
      <c r="BQ56" s="75">
        <f t="shared" si="21"/>
        <v>0</v>
      </c>
      <c r="BR56" s="75">
        <f t="shared" si="46"/>
        <v>0</v>
      </c>
      <c r="BS56" s="75">
        <f t="shared" si="46"/>
        <v>0</v>
      </c>
    </row>
    <row r="57" spans="1:71" s="95" customFormat="1" ht="15" x14ac:dyDescent="0.2">
      <c r="A57" s="76" t="s">
        <v>138</v>
      </c>
      <c r="B57" s="108">
        <v>7</v>
      </c>
      <c r="C57" s="108">
        <f t="shared" si="23"/>
        <v>5</v>
      </c>
      <c r="D57" s="109">
        <f t="shared" si="0"/>
        <v>41</v>
      </c>
      <c r="E57" s="91"/>
      <c r="F57" s="8"/>
      <c r="G57" s="8"/>
      <c r="H57" s="8"/>
      <c r="I57" s="8"/>
      <c r="J57" s="8"/>
      <c r="K57" s="8"/>
      <c r="L57" s="8"/>
      <c r="M57" s="8"/>
      <c r="N57" s="10"/>
      <c r="O57" s="4"/>
      <c r="P57" s="4"/>
      <c r="Q57" s="4"/>
      <c r="R57" s="113">
        <f t="shared" si="1"/>
        <v>0</v>
      </c>
      <c r="S57" s="109">
        <f t="shared" si="39"/>
        <v>0</v>
      </c>
      <c r="T57" s="91"/>
      <c r="U57" s="114">
        <f t="shared" si="2"/>
        <v>0</v>
      </c>
      <c r="V57" s="115">
        <f t="shared" si="3"/>
        <v>0</v>
      </c>
      <c r="W57" s="116">
        <f t="shared" si="25"/>
        <v>0</v>
      </c>
      <c r="X57" s="114">
        <f t="shared" si="4"/>
        <v>0</v>
      </c>
      <c r="Y57" s="114">
        <f t="shared" si="40"/>
        <v>0</v>
      </c>
      <c r="Z57" s="114">
        <f t="shared" si="40"/>
        <v>0</v>
      </c>
      <c r="AA57" s="91"/>
      <c r="AB57" s="114">
        <f t="shared" si="26"/>
        <v>0</v>
      </c>
      <c r="AC57" s="114">
        <f t="shared" si="27"/>
        <v>0</v>
      </c>
      <c r="AD57" s="114">
        <f t="shared" si="41"/>
        <v>0</v>
      </c>
      <c r="AE57" s="114">
        <f t="shared" si="41"/>
        <v>0</v>
      </c>
      <c r="AF57" s="114">
        <f t="shared" si="41"/>
        <v>0</v>
      </c>
      <c r="AG57" s="91"/>
      <c r="AH57" s="96">
        <f t="shared" si="28"/>
        <v>0</v>
      </c>
      <c r="AI57" s="96">
        <f t="shared" si="7"/>
        <v>0</v>
      </c>
      <c r="AJ57" s="96">
        <f t="shared" si="29"/>
        <v>0</v>
      </c>
      <c r="AK57" s="91"/>
      <c r="AM57" s="117" t="str">
        <f t="shared" si="8"/>
        <v>OUI</v>
      </c>
      <c r="AN57" s="117" t="str">
        <f t="shared" si="30"/>
        <v>OUI</v>
      </c>
      <c r="AO57" s="117" t="str">
        <f t="shared" si="31"/>
        <v>OUI</v>
      </c>
      <c r="AP57" s="117" t="str">
        <f t="shared" si="32"/>
        <v>NON</v>
      </c>
      <c r="AQ57" s="117" t="str">
        <f t="shared" si="33"/>
        <v>NON</v>
      </c>
      <c r="AR57" s="117" t="str">
        <f t="shared" si="34"/>
        <v>NON</v>
      </c>
      <c r="AS57" s="117" t="str">
        <f t="shared" si="35"/>
        <v>NON</v>
      </c>
      <c r="AT57" s="117" t="str">
        <f t="shared" si="9"/>
        <v>NON</v>
      </c>
      <c r="AU57" s="117" t="str">
        <f t="shared" si="10"/>
        <v>NON</v>
      </c>
      <c r="AV57" s="118">
        <f t="shared" si="11"/>
        <v>1</v>
      </c>
      <c r="AW57" s="118" t="str">
        <f t="shared" si="12"/>
        <v/>
      </c>
      <c r="AX57" s="118" t="str">
        <f t="shared" si="13"/>
        <v/>
      </c>
      <c r="AY57" s="118" t="str">
        <f t="shared" si="14"/>
        <v/>
      </c>
      <c r="AZ57" s="118" t="str">
        <f t="shared" si="15"/>
        <v/>
      </c>
      <c r="BA57" s="119">
        <f t="shared" si="36"/>
        <v>1</v>
      </c>
      <c r="BB57" s="75">
        <f t="shared" si="44"/>
        <v>0</v>
      </c>
      <c r="BC57" s="75">
        <f t="shared" si="44"/>
        <v>0</v>
      </c>
      <c r="BD57" s="75">
        <f t="shared" si="44"/>
        <v>0</v>
      </c>
      <c r="BE57" s="75">
        <f t="shared" si="44"/>
        <v>0</v>
      </c>
      <c r="BF57" s="75">
        <f t="shared" si="44"/>
        <v>0</v>
      </c>
      <c r="BG57" s="75">
        <f t="shared" si="44"/>
        <v>0</v>
      </c>
      <c r="BH57" s="75">
        <f t="shared" si="44"/>
        <v>0</v>
      </c>
      <c r="BI57" s="75">
        <f t="shared" si="43"/>
        <v>0</v>
      </c>
      <c r="BJ57" s="82">
        <f t="shared" si="45"/>
        <v>0</v>
      </c>
      <c r="BK57" s="120">
        <f t="shared" si="38"/>
        <v>0</v>
      </c>
      <c r="BL57" s="121">
        <f t="shared" si="42"/>
        <v>0</v>
      </c>
      <c r="BM57" s="75">
        <f>SUM($BL$16:BL57)</f>
        <v>0</v>
      </c>
      <c r="BN57" s="75">
        <f t="shared" si="18"/>
        <v>0</v>
      </c>
      <c r="BO57" s="75">
        <f t="shared" si="19"/>
        <v>0</v>
      </c>
      <c r="BP57" s="75">
        <f t="shared" si="20"/>
        <v>0</v>
      </c>
      <c r="BQ57" s="75">
        <f t="shared" si="21"/>
        <v>0</v>
      </c>
      <c r="BR57" s="75">
        <f t="shared" si="46"/>
        <v>0</v>
      </c>
      <c r="BS57" s="75">
        <f t="shared" si="46"/>
        <v>0</v>
      </c>
    </row>
    <row r="58" spans="1:71" s="95" customFormat="1" ht="15" x14ac:dyDescent="0.2">
      <c r="A58" s="76" t="s">
        <v>139</v>
      </c>
      <c r="B58" s="108">
        <v>7</v>
      </c>
      <c r="C58" s="108">
        <f t="shared" si="23"/>
        <v>5</v>
      </c>
      <c r="D58" s="109">
        <f t="shared" si="0"/>
        <v>41</v>
      </c>
      <c r="E58" s="91"/>
      <c r="F58" s="8"/>
      <c r="G58" s="8"/>
      <c r="H58" s="8"/>
      <c r="I58" s="8"/>
      <c r="J58" s="8"/>
      <c r="K58" s="8"/>
      <c r="L58" s="8"/>
      <c r="M58" s="8"/>
      <c r="N58" s="10"/>
      <c r="O58" s="4"/>
      <c r="P58" s="4"/>
      <c r="Q58" s="4"/>
      <c r="R58" s="113">
        <f t="shared" si="1"/>
        <v>0</v>
      </c>
      <c r="S58" s="109">
        <f t="shared" si="39"/>
        <v>0</v>
      </c>
      <c r="T58" s="91"/>
      <c r="U58" s="114">
        <f t="shared" si="2"/>
        <v>0</v>
      </c>
      <c r="V58" s="115">
        <f t="shared" si="3"/>
        <v>0</v>
      </c>
      <c r="W58" s="116">
        <f t="shared" si="25"/>
        <v>0</v>
      </c>
      <c r="X58" s="114">
        <f t="shared" si="4"/>
        <v>0</v>
      </c>
      <c r="Y58" s="114">
        <f t="shared" si="40"/>
        <v>0</v>
      </c>
      <c r="Z58" s="114">
        <f t="shared" si="40"/>
        <v>0</v>
      </c>
      <c r="AA58" s="91"/>
      <c r="AB58" s="114">
        <f t="shared" si="26"/>
        <v>0</v>
      </c>
      <c r="AC58" s="114">
        <f t="shared" si="27"/>
        <v>0</v>
      </c>
      <c r="AD58" s="114">
        <f t="shared" si="41"/>
        <v>0</v>
      </c>
      <c r="AE58" s="114">
        <f t="shared" si="41"/>
        <v>0</v>
      </c>
      <c r="AF58" s="114">
        <f t="shared" si="41"/>
        <v>0</v>
      </c>
      <c r="AG58" s="91"/>
      <c r="AH58" s="96">
        <f t="shared" si="28"/>
        <v>0</v>
      </c>
      <c r="AI58" s="96">
        <f t="shared" si="7"/>
        <v>0</v>
      </c>
      <c r="AJ58" s="96">
        <f t="shared" si="29"/>
        <v>0</v>
      </c>
      <c r="AK58" s="91"/>
      <c r="AM58" s="117" t="str">
        <f t="shared" si="8"/>
        <v>OUI</v>
      </c>
      <c r="AN58" s="117" t="str">
        <f t="shared" si="30"/>
        <v>OUI</v>
      </c>
      <c r="AO58" s="117" t="str">
        <f t="shared" si="31"/>
        <v>OUI</v>
      </c>
      <c r="AP58" s="117" t="str">
        <f t="shared" si="32"/>
        <v>NON</v>
      </c>
      <c r="AQ58" s="117" t="str">
        <f t="shared" si="33"/>
        <v>NON</v>
      </c>
      <c r="AR58" s="117" t="str">
        <f t="shared" si="34"/>
        <v>NON</v>
      </c>
      <c r="AS58" s="117" t="str">
        <f t="shared" si="35"/>
        <v>NON</v>
      </c>
      <c r="AT58" s="117" t="str">
        <f t="shared" si="9"/>
        <v>NON</v>
      </c>
      <c r="AU58" s="117" t="str">
        <f t="shared" si="10"/>
        <v>NON</v>
      </c>
      <c r="AV58" s="118">
        <f t="shared" si="11"/>
        <v>1</v>
      </c>
      <c r="AW58" s="118" t="str">
        <f t="shared" si="12"/>
        <v/>
      </c>
      <c r="AX58" s="118" t="str">
        <f t="shared" si="13"/>
        <v/>
      </c>
      <c r="AY58" s="118" t="str">
        <f t="shared" si="14"/>
        <v/>
      </c>
      <c r="AZ58" s="118" t="str">
        <f t="shared" si="15"/>
        <v/>
      </c>
      <c r="BA58" s="119">
        <f t="shared" si="36"/>
        <v>1</v>
      </c>
      <c r="BB58" s="75">
        <f t="shared" si="44"/>
        <v>0</v>
      </c>
      <c r="BC58" s="75">
        <f t="shared" si="44"/>
        <v>0</v>
      </c>
      <c r="BD58" s="75">
        <f t="shared" si="44"/>
        <v>0</v>
      </c>
      <c r="BE58" s="75">
        <f t="shared" si="44"/>
        <v>0</v>
      </c>
      <c r="BF58" s="75">
        <f t="shared" si="44"/>
        <v>0</v>
      </c>
      <c r="BG58" s="75">
        <f t="shared" si="44"/>
        <v>0</v>
      </c>
      <c r="BH58" s="75">
        <f t="shared" si="44"/>
        <v>0</v>
      </c>
      <c r="BI58" s="75">
        <f t="shared" si="43"/>
        <v>0</v>
      </c>
      <c r="BJ58" s="82">
        <f t="shared" si="45"/>
        <v>0</v>
      </c>
      <c r="BK58" s="120">
        <f t="shared" si="38"/>
        <v>0</v>
      </c>
      <c r="BL58" s="121">
        <f t="shared" si="42"/>
        <v>0</v>
      </c>
      <c r="BM58" s="75">
        <f>SUM($BL$16:BL58)</f>
        <v>0</v>
      </c>
      <c r="BN58" s="75">
        <f t="shared" si="18"/>
        <v>0</v>
      </c>
      <c r="BO58" s="75">
        <f t="shared" si="19"/>
        <v>0</v>
      </c>
      <c r="BP58" s="75">
        <f t="shared" si="20"/>
        <v>0</v>
      </c>
      <c r="BQ58" s="75">
        <f t="shared" si="21"/>
        <v>0</v>
      </c>
      <c r="BR58" s="75">
        <f t="shared" si="46"/>
        <v>0</v>
      </c>
      <c r="BS58" s="75">
        <f t="shared" si="46"/>
        <v>0</v>
      </c>
    </row>
    <row r="59" spans="1:71" s="95" customFormat="1" ht="15" x14ac:dyDescent="0.2">
      <c r="A59" s="76" t="s">
        <v>140</v>
      </c>
      <c r="B59" s="108">
        <v>7</v>
      </c>
      <c r="C59" s="108">
        <f t="shared" si="23"/>
        <v>5</v>
      </c>
      <c r="D59" s="109">
        <f t="shared" si="0"/>
        <v>41</v>
      </c>
      <c r="E59" s="91"/>
      <c r="F59" s="8"/>
      <c r="G59" s="8"/>
      <c r="H59" s="8"/>
      <c r="I59" s="8"/>
      <c r="J59" s="8"/>
      <c r="K59" s="8"/>
      <c r="L59" s="8"/>
      <c r="M59" s="8"/>
      <c r="N59" s="10"/>
      <c r="O59" s="4"/>
      <c r="P59" s="4"/>
      <c r="Q59" s="4"/>
      <c r="R59" s="113">
        <f t="shared" si="1"/>
        <v>0</v>
      </c>
      <c r="S59" s="109">
        <f t="shared" si="39"/>
        <v>0</v>
      </c>
      <c r="T59" s="91"/>
      <c r="U59" s="114">
        <f t="shared" si="2"/>
        <v>0</v>
      </c>
      <c r="V59" s="115">
        <f t="shared" si="3"/>
        <v>0</v>
      </c>
      <c r="W59" s="116">
        <f t="shared" si="25"/>
        <v>0</v>
      </c>
      <c r="X59" s="114">
        <f t="shared" si="4"/>
        <v>0</v>
      </c>
      <c r="Y59" s="114">
        <f t="shared" si="40"/>
        <v>0</v>
      </c>
      <c r="Z59" s="114">
        <f t="shared" si="40"/>
        <v>0</v>
      </c>
      <c r="AA59" s="91"/>
      <c r="AB59" s="114">
        <f t="shared" si="26"/>
        <v>0</v>
      </c>
      <c r="AC59" s="114">
        <f t="shared" si="27"/>
        <v>0</v>
      </c>
      <c r="AD59" s="114">
        <f t="shared" si="41"/>
        <v>0</v>
      </c>
      <c r="AE59" s="114">
        <f t="shared" si="41"/>
        <v>0</v>
      </c>
      <c r="AF59" s="114">
        <f t="shared" si="41"/>
        <v>0</v>
      </c>
      <c r="AG59" s="91"/>
      <c r="AH59" s="96">
        <f t="shared" si="28"/>
        <v>0</v>
      </c>
      <c r="AI59" s="96">
        <f t="shared" si="7"/>
        <v>0</v>
      </c>
      <c r="AJ59" s="96">
        <f t="shared" si="29"/>
        <v>0</v>
      </c>
      <c r="AK59" s="91"/>
      <c r="AM59" s="117" t="str">
        <f t="shared" si="8"/>
        <v>OUI</v>
      </c>
      <c r="AN59" s="117" t="str">
        <f t="shared" si="30"/>
        <v>OUI</v>
      </c>
      <c r="AO59" s="117" t="str">
        <f t="shared" si="31"/>
        <v>OUI</v>
      </c>
      <c r="AP59" s="117" t="str">
        <f t="shared" si="32"/>
        <v>NON</v>
      </c>
      <c r="AQ59" s="117" t="str">
        <f t="shared" si="33"/>
        <v>NON</v>
      </c>
      <c r="AR59" s="117" t="str">
        <f t="shared" si="34"/>
        <v>NON</v>
      </c>
      <c r="AS59" s="117" t="str">
        <f t="shared" si="35"/>
        <v>NON</v>
      </c>
      <c r="AT59" s="117" t="str">
        <f t="shared" si="9"/>
        <v>NON</v>
      </c>
      <c r="AU59" s="117" t="str">
        <f t="shared" si="10"/>
        <v>NON</v>
      </c>
      <c r="AV59" s="118">
        <f t="shared" si="11"/>
        <v>1</v>
      </c>
      <c r="AW59" s="118" t="str">
        <f t="shared" si="12"/>
        <v/>
      </c>
      <c r="AX59" s="118" t="str">
        <f t="shared" si="13"/>
        <v/>
      </c>
      <c r="AY59" s="118" t="str">
        <f t="shared" si="14"/>
        <v/>
      </c>
      <c r="AZ59" s="118" t="str">
        <f t="shared" si="15"/>
        <v/>
      </c>
      <c r="BA59" s="119">
        <f t="shared" si="36"/>
        <v>1</v>
      </c>
      <c r="BB59" s="75">
        <f t="shared" si="44"/>
        <v>0</v>
      </c>
      <c r="BC59" s="75">
        <f t="shared" si="44"/>
        <v>0</v>
      </c>
      <c r="BD59" s="75">
        <f t="shared" si="44"/>
        <v>0</v>
      </c>
      <c r="BE59" s="75">
        <f t="shared" si="44"/>
        <v>0</v>
      </c>
      <c r="BF59" s="75">
        <f t="shared" si="44"/>
        <v>0</v>
      </c>
      <c r="BG59" s="75">
        <f t="shared" si="44"/>
        <v>0</v>
      </c>
      <c r="BH59" s="75">
        <f t="shared" si="44"/>
        <v>0</v>
      </c>
      <c r="BI59" s="75">
        <f t="shared" si="43"/>
        <v>0</v>
      </c>
      <c r="BJ59" s="82">
        <f t="shared" si="45"/>
        <v>0</v>
      </c>
      <c r="BK59" s="120">
        <f t="shared" si="38"/>
        <v>0</v>
      </c>
      <c r="BL59" s="121">
        <f t="shared" si="42"/>
        <v>0</v>
      </c>
      <c r="BM59" s="75">
        <f>SUM($BL$16:BL59)</f>
        <v>0</v>
      </c>
      <c r="BN59" s="75">
        <f t="shared" si="18"/>
        <v>0</v>
      </c>
      <c r="BO59" s="75">
        <f t="shared" si="19"/>
        <v>0</v>
      </c>
      <c r="BP59" s="75">
        <f t="shared" si="20"/>
        <v>0</v>
      </c>
      <c r="BQ59" s="75">
        <f t="shared" si="21"/>
        <v>0</v>
      </c>
      <c r="BR59" s="75">
        <f t="shared" si="46"/>
        <v>0</v>
      </c>
      <c r="BS59" s="75">
        <f t="shared" si="46"/>
        <v>0</v>
      </c>
    </row>
    <row r="60" spans="1:71" s="95" customFormat="1" ht="15" x14ac:dyDescent="0.2">
      <c r="A60" s="76" t="s">
        <v>141</v>
      </c>
      <c r="B60" s="108">
        <v>7</v>
      </c>
      <c r="C60" s="108">
        <f t="shared" si="23"/>
        <v>5</v>
      </c>
      <c r="D60" s="109">
        <f t="shared" si="0"/>
        <v>41</v>
      </c>
      <c r="E60" s="91"/>
      <c r="F60" s="8"/>
      <c r="G60" s="8"/>
      <c r="H60" s="8"/>
      <c r="I60" s="8"/>
      <c r="J60" s="8"/>
      <c r="K60" s="8"/>
      <c r="L60" s="8"/>
      <c r="M60" s="8"/>
      <c r="N60" s="10"/>
      <c r="O60" s="4"/>
      <c r="P60" s="4"/>
      <c r="Q60" s="4"/>
      <c r="R60" s="113">
        <f t="shared" si="1"/>
        <v>0</v>
      </c>
      <c r="S60" s="109">
        <f t="shared" si="39"/>
        <v>0</v>
      </c>
      <c r="T60" s="91"/>
      <c r="U60" s="114">
        <f t="shared" si="2"/>
        <v>0</v>
      </c>
      <c r="V60" s="115">
        <f t="shared" si="3"/>
        <v>0</v>
      </c>
      <c r="W60" s="116">
        <f t="shared" si="25"/>
        <v>0</v>
      </c>
      <c r="X60" s="114">
        <f t="shared" si="4"/>
        <v>0</v>
      </c>
      <c r="Y60" s="114">
        <f t="shared" si="40"/>
        <v>0</v>
      </c>
      <c r="Z60" s="114">
        <f t="shared" si="40"/>
        <v>0</v>
      </c>
      <c r="AA60" s="91"/>
      <c r="AB60" s="114">
        <f t="shared" si="26"/>
        <v>0</v>
      </c>
      <c r="AC60" s="114">
        <f t="shared" si="27"/>
        <v>0</v>
      </c>
      <c r="AD60" s="114">
        <f t="shared" si="41"/>
        <v>0</v>
      </c>
      <c r="AE60" s="114">
        <f t="shared" si="41"/>
        <v>0</v>
      </c>
      <c r="AF60" s="114">
        <f t="shared" si="41"/>
        <v>0</v>
      </c>
      <c r="AG60" s="91"/>
      <c r="AH60" s="96">
        <f t="shared" si="28"/>
        <v>0</v>
      </c>
      <c r="AI60" s="96">
        <f t="shared" si="7"/>
        <v>0</v>
      </c>
      <c r="AJ60" s="96">
        <f t="shared" si="29"/>
        <v>0</v>
      </c>
      <c r="AK60" s="91"/>
      <c r="AM60" s="117" t="str">
        <f t="shared" si="8"/>
        <v>OUI</v>
      </c>
      <c r="AN60" s="117" t="str">
        <f t="shared" si="30"/>
        <v>OUI</v>
      </c>
      <c r="AO60" s="117" t="str">
        <f t="shared" si="31"/>
        <v>OUI</v>
      </c>
      <c r="AP60" s="117" t="str">
        <f t="shared" si="32"/>
        <v>NON</v>
      </c>
      <c r="AQ60" s="117" t="str">
        <f t="shared" si="33"/>
        <v>NON</v>
      </c>
      <c r="AR60" s="117" t="str">
        <f t="shared" si="34"/>
        <v>NON</v>
      </c>
      <c r="AS60" s="117" t="str">
        <f t="shared" si="35"/>
        <v>NON</v>
      </c>
      <c r="AT60" s="117" t="str">
        <f t="shared" si="9"/>
        <v>NON</v>
      </c>
      <c r="AU60" s="117" t="str">
        <f t="shared" si="10"/>
        <v>NON</v>
      </c>
      <c r="AV60" s="118">
        <f t="shared" si="11"/>
        <v>1</v>
      </c>
      <c r="AW60" s="118" t="str">
        <f t="shared" si="12"/>
        <v/>
      </c>
      <c r="AX60" s="118" t="str">
        <f t="shared" si="13"/>
        <v/>
      </c>
      <c r="AY60" s="118" t="str">
        <f t="shared" si="14"/>
        <v/>
      </c>
      <c r="AZ60" s="118" t="str">
        <f t="shared" si="15"/>
        <v/>
      </c>
      <c r="BA60" s="119">
        <f t="shared" si="36"/>
        <v>1</v>
      </c>
      <c r="BB60" s="75">
        <f t="shared" si="44"/>
        <v>0</v>
      </c>
      <c r="BC60" s="75">
        <f t="shared" si="44"/>
        <v>0</v>
      </c>
      <c r="BD60" s="75">
        <f t="shared" si="44"/>
        <v>0</v>
      </c>
      <c r="BE60" s="75">
        <f t="shared" si="44"/>
        <v>0</v>
      </c>
      <c r="BF60" s="75">
        <f t="shared" si="44"/>
        <v>0</v>
      </c>
      <c r="BG60" s="75">
        <f t="shared" si="44"/>
        <v>0</v>
      </c>
      <c r="BH60" s="75">
        <f t="shared" si="44"/>
        <v>0</v>
      </c>
      <c r="BI60" s="75">
        <f t="shared" si="43"/>
        <v>0</v>
      </c>
      <c r="BJ60" s="82">
        <f t="shared" si="45"/>
        <v>0</v>
      </c>
      <c r="BK60" s="120">
        <f t="shared" si="38"/>
        <v>0</v>
      </c>
      <c r="BL60" s="121">
        <f t="shared" si="42"/>
        <v>0</v>
      </c>
      <c r="BM60" s="75">
        <f>SUM($BL$16:BL60)</f>
        <v>0</v>
      </c>
      <c r="BN60" s="75">
        <f t="shared" si="18"/>
        <v>0</v>
      </c>
      <c r="BO60" s="75">
        <f t="shared" si="19"/>
        <v>0</v>
      </c>
      <c r="BP60" s="75">
        <f t="shared" si="20"/>
        <v>0</v>
      </c>
      <c r="BQ60" s="75">
        <f t="shared" si="21"/>
        <v>0</v>
      </c>
      <c r="BR60" s="75">
        <f t="shared" si="46"/>
        <v>0</v>
      </c>
      <c r="BS60" s="75">
        <f t="shared" si="46"/>
        <v>0</v>
      </c>
    </row>
    <row r="61" spans="1:71" s="95" customFormat="1" ht="15" x14ac:dyDescent="0.2">
      <c r="A61" s="76" t="s">
        <v>142</v>
      </c>
      <c r="B61" s="108">
        <v>7</v>
      </c>
      <c r="C61" s="108">
        <f t="shared" si="23"/>
        <v>5</v>
      </c>
      <c r="D61" s="109">
        <f t="shared" si="0"/>
        <v>41</v>
      </c>
      <c r="E61" s="91"/>
      <c r="F61" s="8"/>
      <c r="G61" s="8"/>
      <c r="H61" s="8"/>
      <c r="I61" s="8"/>
      <c r="J61" s="8"/>
      <c r="K61" s="8"/>
      <c r="L61" s="8"/>
      <c r="M61" s="8"/>
      <c r="N61" s="10"/>
      <c r="O61" s="4"/>
      <c r="P61" s="4"/>
      <c r="Q61" s="4"/>
      <c r="R61" s="113">
        <f t="shared" si="1"/>
        <v>0</v>
      </c>
      <c r="S61" s="109">
        <f t="shared" si="39"/>
        <v>0</v>
      </c>
      <c r="T61" s="91"/>
      <c r="U61" s="114">
        <f t="shared" si="2"/>
        <v>0</v>
      </c>
      <c r="V61" s="115">
        <f t="shared" si="3"/>
        <v>0</v>
      </c>
      <c r="W61" s="116">
        <f t="shared" si="25"/>
        <v>0</v>
      </c>
      <c r="X61" s="114">
        <f t="shared" si="4"/>
        <v>0</v>
      </c>
      <c r="Y61" s="114">
        <f t="shared" si="40"/>
        <v>0</v>
      </c>
      <c r="Z61" s="114">
        <f t="shared" si="40"/>
        <v>0</v>
      </c>
      <c r="AA61" s="91"/>
      <c r="AB61" s="114">
        <f t="shared" si="26"/>
        <v>0</v>
      </c>
      <c r="AC61" s="114">
        <f t="shared" si="27"/>
        <v>0</v>
      </c>
      <c r="AD61" s="114">
        <f t="shared" si="41"/>
        <v>0</v>
      </c>
      <c r="AE61" s="114">
        <f t="shared" si="41"/>
        <v>0</v>
      </c>
      <c r="AF61" s="114">
        <f t="shared" si="41"/>
        <v>0</v>
      </c>
      <c r="AG61" s="91"/>
      <c r="AH61" s="96">
        <f t="shared" si="28"/>
        <v>0</v>
      </c>
      <c r="AI61" s="96">
        <f t="shared" si="7"/>
        <v>0</v>
      </c>
      <c r="AJ61" s="96">
        <f t="shared" si="29"/>
        <v>0</v>
      </c>
      <c r="AK61" s="91"/>
      <c r="AM61" s="117" t="str">
        <f t="shared" si="8"/>
        <v>OUI</v>
      </c>
      <c r="AN61" s="117" t="str">
        <f t="shared" si="30"/>
        <v>OUI</v>
      </c>
      <c r="AO61" s="117" t="str">
        <f t="shared" si="31"/>
        <v>OUI</v>
      </c>
      <c r="AP61" s="117" t="str">
        <f t="shared" si="32"/>
        <v>NON</v>
      </c>
      <c r="AQ61" s="117" t="str">
        <f t="shared" si="33"/>
        <v>NON</v>
      </c>
      <c r="AR61" s="117" t="str">
        <f t="shared" si="34"/>
        <v>NON</v>
      </c>
      <c r="AS61" s="117" t="str">
        <f t="shared" si="35"/>
        <v>NON</v>
      </c>
      <c r="AT61" s="117" t="str">
        <f t="shared" si="9"/>
        <v>NON</v>
      </c>
      <c r="AU61" s="117" t="str">
        <f t="shared" si="10"/>
        <v>NON</v>
      </c>
      <c r="AV61" s="118">
        <f t="shared" si="11"/>
        <v>1</v>
      </c>
      <c r="AW61" s="118" t="str">
        <f t="shared" si="12"/>
        <v/>
      </c>
      <c r="AX61" s="118" t="str">
        <f t="shared" si="13"/>
        <v/>
      </c>
      <c r="AY61" s="118" t="str">
        <f t="shared" si="14"/>
        <v/>
      </c>
      <c r="AZ61" s="118" t="str">
        <f t="shared" si="15"/>
        <v/>
      </c>
      <c r="BA61" s="119">
        <f t="shared" si="36"/>
        <v>1</v>
      </c>
      <c r="BB61" s="75">
        <f t="shared" si="44"/>
        <v>0</v>
      </c>
      <c r="BC61" s="75">
        <f t="shared" si="44"/>
        <v>0</v>
      </c>
      <c r="BD61" s="75">
        <f t="shared" si="44"/>
        <v>0</v>
      </c>
      <c r="BE61" s="75">
        <f t="shared" si="44"/>
        <v>0</v>
      </c>
      <c r="BF61" s="75">
        <f t="shared" si="44"/>
        <v>0</v>
      </c>
      <c r="BG61" s="75">
        <f t="shared" si="44"/>
        <v>0</v>
      </c>
      <c r="BH61" s="75">
        <f t="shared" si="44"/>
        <v>0</v>
      </c>
      <c r="BI61" s="75">
        <f t="shared" si="43"/>
        <v>0</v>
      </c>
      <c r="BJ61" s="82">
        <f t="shared" si="45"/>
        <v>0</v>
      </c>
      <c r="BK61" s="120">
        <f t="shared" si="38"/>
        <v>0</v>
      </c>
      <c r="BL61" s="121">
        <f t="shared" si="42"/>
        <v>0</v>
      </c>
      <c r="BM61" s="75">
        <f>SUM($BL$16:BL61)</f>
        <v>0</v>
      </c>
      <c r="BN61" s="75">
        <f t="shared" si="18"/>
        <v>0</v>
      </c>
      <c r="BO61" s="75">
        <f t="shared" si="19"/>
        <v>0</v>
      </c>
      <c r="BP61" s="75">
        <f t="shared" si="20"/>
        <v>0</v>
      </c>
      <c r="BQ61" s="75">
        <f t="shared" si="21"/>
        <v>0</v>
      </c>
      <c r="BR61" s="75">
        <f t="shared" si="46"/>
        <v>0</v>
      </c>
      <c r="BS61" s="75">
        <f t="shared" si="46"/>
        <v>0</v>
      </c>
    </row>
    <row r="62" spans="1:71" s="95" customFormat="1" ht="15" x14ac:dyDescent="0.2">
      <c r="A62" s="76" t="s">
        <v>143</v>
      </c>
      <c r="B62" s="108">
        <v>7</v>
      </c>
      <c r="C62" s="108">
        <f t="shared" si="23"/>
        <v>5</v>
      </c>
      <c r="D62" s="109">
        <f t="shared" si="0"/>
        <v>41</v>
      </c>
      <c r="E62" s="91"/>
      <c r="F62" s="8"/>
      <c r="G62" s="8"/>
      <c r="H62" s="8"/>
      <c r="I62" s="8"/>
      <c r="J62" s="8"/>
      <c r="K62" s="8"/>
      <c r="L62" s="8"/>
      <c r="M62" s="8"/>
      <c r="N62" s="10"/>
      <c r="O62" s="4"/>
      <c r="P62" s="4"/>
      <c r="Q62" s="4"/>
      <c r="R62" s="113">
        <f t="shared" si="1"/>
        <v>0</v>
      </c>
      <c r="S62" s="109">
        <f t="shared" si="39"/>
        <v>0</v>
      </c>
      <c r="T62" s="91"/>
      <c r="U62" s="114">
        <f t="shared" si="2"/>
        <v>0</v>
      </c>
      <c r="V62" s="115">
        <f t="shared" si="3"/>
        <v>0</v>
      </c>
      <c r="W62" s="116">
        <f t="shared" si="25"/>
        <v>0</v>
      </c>
      <c r="X62" s="114">
        <f t="shared" si="4"/>
        <v>0</v>
      </c>
      <c r="Y62" s="114">
        <f t="shared" si="40"/>
        <v>0</v>
      </c>
      <c r="Z62" s="114">
        <f t="shared" si="40"/>
        <v>0</v>
      </c>
      <c r="AA62" s="91"/>
      <c r="AB62" s="114">
        <f t="shared" si="26"/>
        <v>0</v>
      </c>
      <c r="AC62" s="114">
        <f t="shared" si="27"/>
        <v>0</v>
      </c>
      <c r="AD62" s="114">
        <f t="shared" si="41"/>
        <v>0</v>
      </c>
      <c r="AE62" s="114">
        <f t="shared" si="41"/>
        <v>0</v>
      </c>
      <c r="AF62" s="114">
        <f t="shared" si="41"/>
        <v>0</v>
      </c>
      <c r="AG62" s="91"/>
      <c r="AH62" s="96">
        <f t="shared" si="28"/>
        <v>0</v>
      </c>
      <c r="AI62" s="96">
        <f t="shared" si="7"/>
        <v>0</v>
      </c>
      <c r="AJ62" s="96">
        <f t="shared" si="29"/>
        <v>0</v>
      </c>
      <c r="AK62" s="91"/>
      <c r="AM62" s="117" t="str">
        <f t="shared" si="8"/>
        <v>OUI</v>
      </c>
      <c r="AN62" s="117" t="str">
        <f t="shared" si="30"/>
        <v>OUI</v>
      </c>
      <c r="AO62" s="117" t="str">
        <f t="shared" si="31"/>
        <v>OUI</v>
      </c>
      <c r="AP62" s="117" t="str">
        <f t="shared" si="32"/>
        <v>NON</v>
      </c>
      <c r="AQ62" s="117" t="str">
        <f t="shared" si="33"/>
        <v>NON</v>
      </c>
      <c r="AR62" s="117" t="str">
        <f t="shared" si="34"/>
        <v>NON</v>
      </c>
      <c r="AS62" s="117" t="str">
        <f t="shared" si="35"/>
        <v>NON</v>
      </c>
      <c r="AT62" s="117" t="str">
        <f t="shared" si="9"/>
        <v>NON</v>
      </c>
      <c r="AU62" s="117" t="str">
        <f t="shared" si="10"/>
        <v>NON</v>
      </c>
      <c r="AV62" s="118">
        <f t="shared" si="11"/>
        <v>1</v>
      </c>
      <c r="AW62" s="118" t="str">
        <f t="shared" si="12"/>
        <v/>
      </c>
      <c r="AX62" s="118" t="str">
        <f t="shared" si="13"/>
        <v/>
      </c>
      <c r="AY62" s="118" t="str">
        <f t="shared" si="14"/>
        <v/>
      </c>
      <c r="AZ62" s="118" t="str">
        <f t="shared" si="15"/>
        <v/>
      </c>
      <c r="BA62" s="119">
        <f t="shared" si="36"/>
        <v>1</v>
      </c>
      <c r="BB62" s="75">
        <f t="shared" si="44"/>
        <v>0</v>
      </c>
      <c r="BC62" s="75">
        <f t="shared" si="44"/>
        <v>0</v>
      </c>
      <c r="BD62" s="75">
        <f t="shared" si="44"/>
        <v>0</v>
      </c>
      <c r="BE62" s="75">
        <f t="shared" si="44"/>
        <v>0</v>
      </c>
      <c r="BF62" s="75">
        <f t="shared" si="44"/>
        <v>0</v>
      </c>
      <c r="BG62" s="75">
        <f t="shared" si="44"/>
        <v>0</v>
      </c>
      <c r="BH62" s="75">
        <f t="shared" si="44"/>
        <v>0</v>
      </c>
      <c r="BI62" s="75">
        <f t="shared" si="43"/>
        <v>0</v>
      </c>
      <c r="BJ62" s="82">
        <f t="shared" si="45"/>
        <v>0</v>
      </c>
      <c r="BK62" s="120">
        <f t="shared" si="38"/>
        <v>0</v>
      </c>
      <c r="BL62" s="121">
        <f t="shared" si="42"/>
        <v>0</v>
      </c>
      <c r="BM62" s="75">
        <f>SUM($BL$16:BL62)</f>
        <v>0</v>
      </c>
      <c r="BN62" s="75">
        <f t="shared" si="18"/>
        <v>0</v>
      </c>
      <c r="BO62" s="75">
        <f t="shared" si="19"/>
        <v>0</v>
      </c>
      <c r="BP62" s="75">
        <f t="shared" si="20"/>
        <v>0</v>
      </c>
      <c r="BQ62" s="75">
        <f t="shared" si="21"/>
        <v>0</v>
      </c>
      <c r="BR62" s="75">
        <f t="shared" si="46"/>
        <v>0</v>
      </c>
      <c r="BS62" s="75">
        <f t="shared" si="46"/>
        <v>0</v>
      </c>
    </row>
    <row r="63" spans="1:71" s="95" customFormat="1" ht="15" x14ac:dyDescent="0.2">
      <c r="A63" s="76" t="s">
        <v>144</v>
      </c>
      <c r="B63" s="108">
        <v>7</v>
      </c>
      <c r="C63" s="108">
        <f t="shared" si="23"/>
        <v>5</v>
      </c>
      <c r="D63" s="109">
        <f t="shared" si="0"/>
        <v>41</v>
      </c>
      <c r="E63" s="91"/>
      <c r="F63" s="8"/>
      <c r="G63" s="8"/>
      <c r="H63" s="8"/>
      <c r="I63" s="8"/>
      <c r="J63" s="8"/>
      <c r="K63" s="8"/>
      <c r="L63" s="8"/>
      <c r="M63" s="8"/>
      <c r="N63" s="10"/>
      <c r="O63" s="4"/>
      <c r="P63" s="4"/>
      <c r="Q63" s="4"/>
      <c r="R63" s="113">
        <f t="shared" si="1"/>
        <v>0</v>
      </c>
      <c r="S63" s="109">
        <f t="shared" si="39"/>
        <v>0</v>
      </c>
      <c r="T63" s="91"/>
      <c r="U63" s="114">
        <f t="shared" si="2"/>
        <v>0</v>
      </c>
      <c r="V63" s="115">
        <f t="shared" si="3"/>
        <v>0</v>
      </c>
      <c r="W63" s="116">
        <f t="shared" si="25"/>
        <v>0</v>
      </c>
      <c r="X63" s="114">
        <f t="shared" si="4"/>
        <v>0</v>
      </c>
      <c r="Y63" s="114">
        <f t="shared" si="40"/>
        <v>0</v>
      </c>
      <c r="Z63" s="114">
        <f t="shared" si="40"/>
        <v>0</v>
      </c>
      <c r="AA63" s="91"/>
      <c r="AB63" s="114">
        <f t="shared" si="26"/>
        <v>0</v>
      </c>
      <c r="AC63" s="114">
        <f t="shared" si="27"/>
        <v>0</v>
      </c>
      <c r="AD63" s="114">
        <f t="shared" si="41"/>
        <v>0</v>
      </c>
      <c r="AE63" s="114">
        <f t="shared" si="41"/>
        <v>0</v>
      </c>
      <c r="AF63" s="114">
        <f t="shared" si="41"/>
        <v>0</v>
      </c>
      <c r="AG63" s="91"/>
      <c r="AH63" s="96">
        <f t="shared" si="28"/>
        <v>0</v>
      </c>
      <c r="AI63" s="96">
        <f t="shared" si="7"/>
        <v>0</v>
      </c>
      <c r="AJ63" s="96">
        <f t="shared" si="29"/>
        <v>0</v>
      </c>
      <c r="AK63" s="91"/>
      <c r="AM63" s="117" t="str">
        <f t="shared" si="8"/>
        <v>OUI</v>
      </c>
      <c r="AN63" s="117" t="str">
        <f t="shared" si="30"/>
        <v>OUI</v>
      </c>
      <c r="AO63" s="117" t="str">
        <f t="shared" si="31"/>
        <v>OUI</v>
      </c>
      <c r="AP63" s="117" t="str">
        <f t="shared" si="32"/>
        <v>NON</v>
      </c>
      <c r="AQ63" s="117" t="str">
        <f t="shared" si="33"/>
        <v>NON</v>
      </c>
      <c r="AR63" s="117" t="str">
        <f t="shared" si="34"/>
        <v>NON</v>
      </c>
      <c r="AS63" s="117" t="str">
        <f t="shared" si="35"/>
        <v>NON</v>
      </c>
      <c r="AT63" s="117" t="str">
        <f t="shared" si="9"/>
        <v>NON</v>
      </c>
      <c r="AU63" s="117" t="str">
        <f t="shared" si="10"/>
        <v>NON</v>
      </c>
      <c r="AV63" s="118">
        <f t="shared" si="11"/>
        <v>1</v>
      </c>
      <c r="AW63" s="118" t="str">
        <f t="shared" si="12"/>
        <v/>
      </c>
      <c r="AX63" s="118" t="str">
        <f t="shared" si="13"/>
        <v/>
      </c>
      <c r="AY63" s="118" t="str">
        <f t="shared" si="14"/>
        <v/>
      </c>
      <c r="AZ63" s="118" t="str">
        <f t="shared" si="15"/>
        <v/>
      </c>
      <c r="BA63" s="119">
        <f t="shared" si="36"/>
        <v>1</v>
      </c>
      <c r="BB63" s="75">
        <f t="shared" si="44"/>
        <v>0</v>
      </c>
      <c r="BC63" s="75">
        <f t="shared" si="44"/>
        <v>0</v>
      </c>
      <c r="BD63" s="75">
        <f t="shared" si="44"/>
        <v>0</v>
      </c>
      <c r="BE63" s="75">
        <f t="shared" si="44"/>
        <v>0</v>
      </c>
      <c r="BF63" s="75">
        <f t="shared" si="44"/>
        <v>0</v>
      </c>
      <c r="BG63" s="75">
        <f t="shared" si="44"/>
        <v>0</v>
      </c>
      <c r="BH63" s="75">
        <f t="shared" si="44"/>
        <v>0</v>
      </c>
      <c r="BI63" s="75">
        <f t="shared" si="43"/>
        <v>0</v>
      </c>
      <c r="BJ63" s="82">
        <f t="shared" si="45"/>
        <v>0</v>
      </c>
      <c r="BK63" s="120">
        <f t="shared" si="38"/>
        <v>0</v>
      </c>
      <c r="BL63" s="121">
        <f t="shared" si="42"/>
        <v>0</v>
      </c>
      <c r="BM63" s="75">
        <f>SUM($BL$16:BL63)</f>
        <v>0</v>
      </c>
      <c r="BN63" s="75">
        <f t="shared" si="18"/>
        <v>0</v>
      </c>
      <c r="BO63" s="75">
        <f t="shared" si="19"/>
        <v>0</v>
      </c>
      <c r="BP63" s="75">
        <f t="shared" si="20"/>
        <v>0</v>
      </c>
      <c r="BQ63" s="75">
        <f t="shared" si="21"/>
        <v>0</v>
      </c>
      <c r="BR63" s="75">
        <f t="shared" si="46"/>
        <v>0</v>
      </c>
      <c r="BS63" s="75">
        <f t="shared" si="46"/>
        <v>0</v>
      </c>
    </row>
    <row r="64" spans="1:71" s="95" customFormat="1" ht="15" x14ac:dyDescent="0.2">
      <c r="A64" s="76" t="s">
        <v>145</v>
      </c>
      <c r="B64" s="108">
        <v>7</v>
      </c>
      <c r="C64" s="108">
        <f t="shared" si="23"/>
        <v>5</v>
      </c>
      <c r="D64" s="109">
        <f t="shared" si="0"/>
        <v>41</v>
      </c>
      <c r="E64" s="91"/>
      <c r="F64" s="8"/>
      <c r="G64" s="8"/>
      <c r="H64" s="8"/>
      <c r="I64" s="8"/>
      <c r="J64" s="8"/>
      <c r="K64" s="8"/>
      <c r="L64" s="8"/>
      <c r="M64" s="8"/>
      <c r="N64" s="10"/>
      <c r="O64" s="4"/>
      <c r="P64" s="4"/>
      <c r="Q64" s="4"/>
      <c r="R64" s="113">
        <f t="shared" si="1"/>
        <v>0</v>
      </c>
      <c r="S64" s="109">
        <f t="shared" si="39"/>
        <v>0</v>
      </c>
      <c r="T64" s="91"/>
      <c r="U64" s="114">
        <f t="shared" si="2"/>
        <v>0</v>
      </c>
      <c r="V64" s="115">
        <f t="shared" si="3"/>
        <v>0</v>
      </c>
      <c r="W64" s="116">
        <f t="shared" si="25"/>
        <v>0</v>
      </c>
      <c r="X64" s="114">
        <f t="shared" si="4"/>
        <v>0</v>
      </c>
      <c r="Y64" s="114">
        <f t="shared" si="40"/>
        <v>0</v>
      </c>
      <c r="Z64" s="114">
        <f t="shared" si="40"/>
        <v>0</v>
      </c>
      <c r="AA64" s="91"/>
      <c r="AB64" s="114">
        <f t="shared" si="26"/>
        <v>0</v>
      </c>
      <c r="AC64" s="114">
        <f t="shared" si="27"/>
        <v>0</v>
      </c>
      <c r="AD64" s="114">
        <f t="shared" si="41"/>
        <v>0</v>
      </c>
      <c r="AE64" s="114">
        <f t="shared" si="41"/>
        <v>0</v>
      </c>
      <c r="AF64" s="114">
        <f t="shared" si="41"/>
        <v>0</v>
      </c>
      <c r="AG64" s="91"/>
      <c r="AH64" s="96">
        <f t="shared" si="28"/>
        <v>0</v>
      </c>
      <c r="AI64" s="96">
        <f t="shared" si="7"/>
        <v>0</v>
      </c>
      <c r="AJ64" s="96">
        <f t="shared" si="29"/>
        <v>0</v>
      </c>
      <c r="AK64" s="91"/>
      <c r="AM64" s="117" t="str">
        <f t="shared" si="8"/>
        <v>OUI</v>
      </c>
      <c r="AN64" s="117" t="str">
        <f t="shared" si="30"/>
        <v>OUI</v>
      </c>
      <c r="AO64" s="117" t="str">
        <f t="shared" si="31"/>
        <v>OUI</v>
      </c>
      <c r="AP64" s="117" t="str">
        <f t="shared" si="32"/>
        <v>NON</v>
      </c>
      <c r="AQ64" s="117" t="str">
        <f t="shared" si="33"/>
        <v>NON</v>
      </c>
      <c r="AR64" s="117" t="str">
        <f t="shared" si="34"/>
        <v>NON</v>
      </c>
      <c r="AS64" s="117" t="str">
        <f t="shared" si="35"/>
        <v>NON</v>
      </c>
      <c r="AT64" s="117" t="str">
        <f t="shared" si="9"/>
        <v>NON</v>
      </c>
      <c r="AU64" s="117" t="str">
        <f t="shared" si="10"/>
        <v>NON</v>
      </c>
      <c r="AV64" s="118">
        <f t="shared" si="11"/>
        <v>1</v>
      </c>
      <c r="AW64" s="118" t="str">
        <f t="shared" si="12"/>
        <v/>
      </c>
      <c r="AX64" s="118" t="str">
        <f t="shared" si="13"/>
        <v/>
      </c>
      <c r="AY64" s="118" t="str">
        <f t="shared" si="14"/>
        <v/>
      </c>
      <c r="AZ64" s="118" t="str">
        <f t="shared" si="15"/>
        <v/>
      </c>
      <c r="BA64" s="119">
        <f t="shared" si="36"/>
        <v>1</v>
      </c>
      <c r="BB64" s="75">
        <f t="shared" si="44"/>
        <v>0</v>
      </c>
      <c r="BC64" s="75">
        <f t="shared" si="44"/>
        <v>0</v>
      </c>
      <c r="BD64" s="75">
        <f t="shared" si="44"/>
        <v>0</v>
      </c>
      <c r="BE64" s="75">
        <f t="shared" si="44"/>
        <v>0</v>
      </c>
      <c r="BF64" s="75">
        <f t="shared" si="44"/>
        <v>0</v>
      </c>
      <c r="BG64" s="75">
        <f t="shared" si="44"/>
        <v>0</v>
      </c>
      <c r="BH64" s="75">
        <f t="shared" si="44"/>
        <v>0</v>
      </c>
      <c r="BI64" s="75">
        <f t="shared" si="43"/>
        <v>0</v>
      </c>
      <c r="BJ64" s="82">
        <f t="shared" si="45"/>
        <v>0</v>
      </c>
      <c r="BK64" s="120">
        <f t="shared" si="38"/>
        <v>0</v>
      </c>
      <c r="BL64" s="121">
        <f t="shared" si="42"/>
        <v>0</v>
      </c>
      <c r="BM64" s="75">
        <f>SUM($BL$16:BL64)</f>
        <v>0</v>
      </c>
      <c r="BN64" s="75">
        <f t="shared" si="18"/>
        <v>0</v>
      </c>
      <c r="BO64" s="75">
        <f t="shared" si="19"/>
        <v>0</v>
      </c>
      <c r="BP64" s="75">
        <f t="shared" si="20"/>
        <v>0</v>
      </c>
      <c r="BQ64" s="75">
        <f t="shared" si="21"/>
        <v>0</v>
      </c>
      <c r="BR64" s="75">
        <f t="shared" ref="BR64:BS68" si="47">P64</f>
        <v>0</v>
      </c>
      <c r="BS64" s="75">
        <f t="shared" si="47"/>
        <v>0</v>
      </c>
    </row>
    <row r="65" spans="1:71" s="95" customFormat="1" ht="15" x14ac:dyDescent="0.2">
      <c r="A65" s="76" t="s">
        <v>146</v>
      </c>
      <c r="B65" s="108">
        <v>7</v>
      </c>
      <c r="C65" s="108">
        <f t="shared" si="23"/>
        <v>5</v>
      </c>
      <c r="D65" s="109">
        <f t="shared" si="0"/>
        <v>41</v>
      </c>
      <c r="E65" s="91"/>
      <c r="F65" s="8"/>
      <c r="G65" s="8"/>
      <c r="H65" s="8"/>
      <c r="I65" s="8"/>
      <c r="J65" s="8"/>
      <c r="K65" s="8"/>
      <c r="L65" s="8"/>
      <c r="M65" s="8"/>
      <c r="N65" s="10"/>
      <c r="O65" s="4"/>
      <c r="P65" s="4"/>
      <c r="Q65" s="4"/>
      <c r="R65" s="113">
        <f t="shared" si="1"/>
        <v>0</v>
      </c>
      <c r="S65" s="109">
        <f t="shared" si="39"/>
        <v>0</v>
      </c>
      <c r="T65" s="91"/>
      <c r="U65" s="114">
        <f t="shared" si="2"/>
        <v>0</v>
      </c>
      <c r="V65" s="115">
        <f t="shared" si="3"/>
        <v>0</v>
      </c>
      <c r="W65" s="116">
        <f t="shared" si="25"/>
        <v>0</v>
      </c>
      <c r="X65" s="114">
        <f t="shared" si="4"/>
        <v>0</v>
      </c>
      <c r="Y65" s="114">
        <f t="shared" si="40"/>
        <v>0</v>
      </c>
      <c r="Z65" s="114">
        <f t="shared" si="40"/>
        <v>0</v>
      </c>
      <c r="AA65" s="91"/>
      <c r="AB65" s="114">
        <f t="shared" si="26"/>
        <v>0</v>
      </c>
      <c r="AC65" s="114">
        <f t="shared" si="27"/>
        <v>0</v>
      </c>
      <c r="AD65" s="114">
        <f t="shared" si="41"/>
        <v>0</v>
      </c>
      <c r="AE65" s="114">
        <f t="shared" si="41"/>
        <v>0</v>
      </c>
      <c r="AF65" s="114">
        <f t="shared" si="41"/>
        <v>0</v>
      </c>
      <c r="AG65" s="91"/>
      <c r="AH65" s="96">
        <f t="shared" si="28"/>
        <v>0</v>
      </c>
      <c r="AI65" s="96">
        <f t="shared" si="7"/>
        <v>0</v>
      </c>
      <c r="AJ65" s="96">
        <f t="shared" si="29"/>
        <v>0</v>
      </c>
      <c r="AK65" s="91"/>
      <c r="AM65" s="117" t="str">
        <f t="shared" si="8"/>
        <v>OUI</v>
      </c>
      <c r="AN65" s="117" t="str">
        <f t="shared" si="30"/>
        <v>OUI</v>
      </c>
      <c r="AO65" s="117" t="str">
        <f t="shared" si="31"/>
        <v>OUI</v>
      </c>
      <c r="AP65" s="117" t="str">
        <f t="shared" si="32"/>
        <v>NON</v>
      </c>
      <c r="AQ65" s="117" t="str">
        <f t="shared" si="33"/>
        <v>NON</v>
      </c>
      <c r="AR65" s="117" t="str">
        <f t="shared" si="34"/>
        <v>NON</v>
      </c>
      <c r="AS65" s="117" t="str">
        <f t="shared" si="35"/>
        <v>NON</v>
      </c>
      <c r="AT65" s="117" t="str">
        <f t="shared" si="9"/>
        <v>NON</v>
      </c>
      <c r="AU65" s="117" t="str">
        <f t="shared" si="10"/>
        <v>NON</v>
      </c>
      <c r="AV65" s="118">
        <f t="shared" si="11"/>
        <v>1</v>
      </c>
      <c r="AW65" s="118" t="str">
        <f t="shared" si="12"/>
        <v/>
      </c>
      <c r="AX65" s="118" t="str">
        <f t="shared" si="13"/>
        <v/>
      </c>
      <c r="AY65" s="118" t="str">
        <f t="shared" si="14"/>
        <v/>
      </c>
      <c r="AZ65" s="118" t="str">
        <f t="shared" si="15"/>
        <v/>
      </c>
      <c r="BA65" s="119">
        <f t="shared" si="36"/>
        <v>1</v>
      </c>
      <c r="BB65" s="75">
        <f t="shared" si="44"/>
        <v>0</v>
      </c>
      <c r="BC65" s="75">
        <f t="shared" si="44"/>
        <v>0</v>
      </c>
      <c r="BD65" s="75">
        <f t="shared" si="44"/>
        <v>0</v>
      </c>
      <c r="BE65" s="75">
        <f t="shared" si="44"/>
        <v>0</v>
      </c>
      <c r="BF65" s="75">
        <f t="shared" si="44"/>
        <v>0</v>
      </c>
      <c r="BG65" s="75">
        <f t="shared" si="44"/>
        <v>0</v>
      </c>
      <c r="BH65" s="75">
        <f t="shared" si="44"/>
        <v>0</v>
      </c>
      <c r="BI65" s="75">
        <f t="shared" si="43"/>
        <v>0</v>
      </c>
      <c r="BJ65" s="82">
        <f t="shared" si="45"/>
        <v>0</v>
      </c>
      <c r="BK65" s="120">
        <f t="shared" si="38"/>
        <v>0</v>
      </c>
      <c r="BL65" s="121">
        <f t="shared" si="42"/>
        <v>0</v>
      </c>
      <c r="BM65" s="75">
        <f>SUM($BL$16:BL65)</f>
        <v>0</v>
      </c>
      <c r="BN65" s="75">
        <f t="shared" si="18"/>
        <v>0</v>
      </c>
      <c r="BO65" s="75">
        <f t="shared" si="19"/>
        <v>0</v>
      </c>
      <c r="BP65" s="75">
        <f t="shared" si="20"/>
        <v>0</v>
      </c>
      <c r="BQ65" s="75">
        <f t="shared" si="21"/>
        <v>0</v>
      </c>
      <c r="BR65" s="75">
        <f t="shared" si="47"/>
        <v>0</v>
      </c>
      <c r="BS65" s="75">
        <f t="shared" si="47"/>
        <v>0</v>
      </c>
    </row>
    <row r="66" spans="1:71" s="95" customFormat="1" ht="15" x14ac:dyDescent="0.2">
      <c r="A66" s="76" t="s">
        <v>147</v>
      </c>
      <c r="B66" s="108">
        <v>7</v>
      </c>
      <c r="C66" s="108">
        <f t="shared" si="23"/>
        <v>5</v>
      </c>
      <c r="D66" s="109">
        <f t="shared" si="0"/>
        <v>41</v>
      </c>
      <c r="E66" s="91"/>
      <c r="F66" s="8"/>
      <c r="G66" s="8"/>
      <c r="H66" s="8"/>
      <c r="I66" s="8"/>
      <c r="J66" s="8"/>
      <c r="K66" s="8"/>
      <c r="L66" s="8"/>
      <c r="M66" s="8"/>
      <c r="N66" s="10"/>
      <c r="O66" s="4"/>
      <c r="P66" s="4"/>
      <c r="Q66" s="4"/>
      <c r="R66" s="113">
        <f t="shared" si="1"/>
        <v>0</v>
      </c>
      <c r="S66" s="109">
        <f t="shared" si="39"/>
        <v>0</v>
      </c>
      <c r="T66" s="91"/>
      <c r="U66" s="114">
        <f t="shared" si="2"/>
        <v>0</v>
      </c>
      <c r="V66" s="115">
        <f t="shared" si="3"/>
        <v>0</v>
      </c>
      <c r="W66" s="116">
        <f t="shared" si="25"/>
        <v>0</v>
      </c>
      <c r="X66" s="114">
        <f t="shared" si="4"/>
        <v>0</v>
      </c>
      <c r="Y66" s="114">
        <f t="shared" si="40"/>
        <v>0</v>
      </c>
      <c r="Z66" s="114">
        <f t="shared" si="40"/>
        <v>0</v>
      </c>
      <c r="AA66" s="91"/>
      <c r="AB66" s="114">
        <f t="shared" si="26"/>
        <v>0</v>
      </c>
      <c r="AC66" s="114">
        <f t="shared" si="27"/>
        <v>0</v>
      </c>
      <c r="AD66" s="114">
        <f t="shared" si="41"/>
        <v>0</v>
      </c>
      <c r="AE66" s="114">
        <f t="shared" si="41"/>
        <v>0</v>
      </c>
      <c r="AF66" s="114">
        <f t="shared" si="41"/>
        <v>0</v>
      </c>
      <c r="AG66" s="91"/>
      <c r="AH66" s="96">
        <f t="shared" si="28"/>
        <v>0</v>
      </c>
      <c r="AI66" s="96">
        <f t="shared" si="7"/>
        <v>0</v>
      </c>
      <c r="AJ66" s="96">
        <f t="shared" si="29"/>
        <v>0</v>
      </c>
      <c r="AK66" s="91"/>
      <c r="AM66" s="117" t="str">
        <f t="shared" si="8"/>
        <v>OUI</v>
      </c>
      <c r="AN66" s="117" t="str">
        <f t="shared" si="30"/>
        <v>OUI</v>
      </c>
      <c r="AO66" s="117" t="str">
        <f t="shared" si="31"/>
        <v>OUI</v>
      </c>
      <c r="AP66" s="117" t="str">
        <f t="shared" si="32"/>
        <v>NON</v>
      </c>
      <c r="AQ66" s="117" t="str">
        <f t="shared" si="33"/>
        <v>NON</v>
      </c>
      <c r="AR66" s="117" t="str">
        <f t="shared" si="34"/>
        <v>NON</v>
      </c>
      <c r="AS66" s="117" t="str">
        <f t="shared" si="35"/>
        <v>NON</v>
      </c>
      <c r="AT66" s="117" t="str">
        <f t="shared" si="9"/>
        <v>NON</v>
      </c>
      <c r="AU66" s="117" t="str">
        <f t="shared" si="10"/>
        <v>NON</v>
      </c>
      <c r="AV66" s="118">
        <f t="shared" si="11"/>
        <v>1</v>
      </c>
      <c r="AW66" s="118" t="str">
        <f t="shared" si="12"/>
        <v/>
      </c>
      <c r="AX66" s="118" t="str">
        <f t="shared" si="13"/>
        <v/>
      </c>
      <c r="AY66" s="118" t="str">
        <f t="shared" si="14"/>
        <v/>
      </c>
      <c r="AZ66" s="118" t="str">
        <f t="shared" si="15"/>
        <v/>
      </c>
      <c r="BA66" s="119">
        <f t="shared" si="36"/>
        <v>1</v>
      </c>
      <c r="BB66" s="75">
        <f t="shared" si="44"/>
        <v>0</v>
      </c>
      <c r="BC66" s="75">
        <f t="shared" si="44"/>
        <v>0</v>
      </c>
      <c r="BD66" s="75">
        <f t="shared" si="44"/>
        <v>0</v>
      </c>
      <c r="BE66" s="75">
        <f t="shared" si="44"/>
        <v>0</v>
      </c>
      <c r="BF66" s="75">
        <f t="shared" si="44"/>
        <v>0</v>
      </c>
      <c r="BG66" s="75">
        <f t="shared" si="44"/>
        <v>0</v>
      </c>
      <c r="BH66" s="75">
        <f t="shared" si="44"/>
        <v>0</v>
      </c>
      <c r="BI66" s="75">
        <f t="shared" si="43"/>
        <v>0</v>
      </c>
      <c r="BJ66" s="82">
        <f t="shared" si="45"/>
        <v>0</v>
      </c>
      <c r="BK66" s="120">
        <f t="shared" si="38"/>
        <v>0</v>
      </c>
      <c r="BL66" s="121">
        <f t="shared" si="42"/>
        <v>0</v>
      </c>
      <c r="BM66" s="75">
        <f>SUM($BL$16:BL66)</f>
        <v>0</v>
      </c>
      <c r="BN66" s="75">
        <f t="shared" si="18"/>
        <v>0</v>
      </c>
      <c r="BO66" s="75">
        <f t="shared" si="19"/>
        <v>0</v>
      </c>
      <c r="BP66" s="75">
        <f t="shared" si="20"/>
        <v>0</v>
      </c>
      <c r="BQ66" s="75">
        <f t="shared" si="21"/>
        <v>0</v>
      </c>
      <c r="BR66" s="75">
        <f t="shared" si="47"/>
        <v>0</v>
      </c>
      <c r="BS66" s="75">
        <f t="shared" si="47"/>
        <v>0</v>
      </c>
    </row>
    <row r="67" spans="1:71" s="95" customFormat="1" ht="15" x14ac:dyDescent="0.2">
      <c r="A67" s="76" t="s">
        <v>148</v>
      </c>
      <c r="B67" s="108">
        <v>7</v>
      </c>
      <c r="C67" s="108">
        <f t="shared" si="23"/>
        <v>5</v>
      </c>
      <c r="D67" s="109">
        <f t="shared" si="0"/>
        <v>41</v>
      </c>
      <c r="E67" s="91"/>
      <c r="F67" s="8"/>
      <c r="G67" s="8"/>
      <c r="H67" s="8"/>
      <c r="I67" s="8"/>
      <c r="J67" s="8"/>
      <c r="K67" s="8"/>
      <c r="L67" s="8"/>
      <c r="M67" s="8"/>
      <c r="N67" s="10"/>
      <c r="O67" s="4"/>
      <c r="P67" s="4"/>
      <c r="Q67" s="4"/>
      <c r="R67" s="113">
        <f t="shared" si="1"/>
        <v>0</v>
      </c>
      <c r="S67" s="109">
        <f t="shared" si="39"/>
        <v>0</v>
      </c>
      <c r="T67" s="91"/>
      <c r="U67" s="114">
        <f t="shared" si="2"/>
        <v>0</v>
      </c>
      <c r="V67" s="115">
        <f t="shared" si="3"/>
        <v>0</v>
      </c>
      <c r="W67" s="116">
        <f t="shared" si="25"/>
        <v>0</v>
      </c>
      <c r="X67" s="114">
        <f t="shared" si="4"/>
        <v>0</v>
      </c>
      <c r="Y67" s="114">
        <f t="shared" si="40"/>
        <v>0</v>
      </c>
      <c r="Z67" s="114">
        <f t="shared" si="40"/>
        <v>0</v>
      </c>
      <c r="AA67" s="91"/>
      <c r="AB67" s="114">
        <f t="shared" si="26"/>
        <v>0</v>
      </c>
      <c r="AC67" s="114">
        <f t="shared" si="27"/>
        <v>0</v>
      </c>
      <c r="AD67" s="114">
        <f t="shared" si="41"/>
        <v>0</v>
      </c>
      <c r="AE67" s="114">
        <f t="shared" si="41"/>
        <v>0</v>
      </c>
      <c r="AF67" s="114">
        <f t="shared" si="41"/>
        <v>0</v>
      </c>
      <c r="AG67" s="91"/>
      <c r="AH67" s="96">
        <f t="shared" si="28"/>
        <v>0</v>
      </c>
      <c r="AI67" s="96">
        <f t="shared" si="7"/>
        <v>0</v>
      </c>
      <c r="AJ67" s="96">
        <f t="shared" si="29"/>
        <v>0</v>
      </c>
      <c r="AK67" s="91"/>
      <c r="AM67" s="117" t="str">
        <f t="shared" si="8"/>
        <v>OUI</v>
      </c>
      <c r="AN67" s="117" t="str">
        <f t="shared" si="30"/>
        <v>OUI</v>
      </c>
      <c r="AO67" s="117" t="str">
        <f t="shared" si="31"/>
        <v>OUI</v>
      </c>
      <c r="AP67" s="117" t="str">
        <f t="shared" si="32"/>
        <v>NON</v>
      </c>
      <c r="AQ67" s="117" t="str">
        <f t="shared" si="33"/>
        <v>NON</v>
      </c>
      <c r="AR67" s="117" t="str">
        <f t="shared" si="34"/>
        <v>NON</v>
      </c>
      <c r="AS67" s="117" t="str">
        <f t="shared" si="35"/>
        <v>NON</v>
      </c>
      <c r="AT67" s="117" t="str">
        <f t="shared" si="9"/>
        <v>NON</v>
      </c>
      <c r="AU67" s="117" t="str">
        <f t="shared" si="10"/>
        <v>NON</v>
      </c>
      <c r="AV67" s="118">
        <f t="shared" si="11"/>
        <v>1</v>
      </c>
      <c r="AW67" s="118" t="str">
        <f t="shared" si="12"/>
        <v/>
      </c>
      <c r="AX67" s="118" t="str">
        <f t="shared" si="13"/>
        <v/>
      </c>
      <c r="AY67" s="118" t="str">
        <f t="shared" si="14"/>
        <v/>
      </c>
      <c r="AZ67" s="118" t="str">
        <f t="shared" si="15"/>
        <v/>
      </c>
      <c r="BA67" s="119">
        <f t="shared" si="36"/>
        <v>1</v>
      </c>
      <c r="BB67" s="75">
        <f t="shared" si="44"/>
        <v>0</v>
      </c>
      <c r="BC67" s="75">
        <f t="shared" si="44"/>
        <v>0</v>
      </c>
      <c r="BD67" s="75">
        <f t="shared" si="44"/>
        <v>0</v>
      </c>
      <c r="BE67" s="75">
        <f t="shared" si="44"/>
        <v>0</v>
      </c>
      <c r="BF67" s="75">
        <f t="shared" si="44"/>
        <v>0</v>
      </c>
      <c r="BG67" s="75">
        <f t="shared" si="44"/>
        <v>0</v>
      </c>
      <c r="BH67" s="75">
        <f t="shared" si="44"/>
        <v>0</v>
      </c>
      <c r="BI67" s="75">
        <f t="shared" si="43"/>
        <v>0</v>
      </c>
      <c r="BJ67" s="82">
        <f t="shared" si="45"/>
        <v>0</v>
      </c>
      <c r="BK67" s="120">
        <f t="shared" si="38"/>
        <v>0</v>
      </c>
      <c r="BL67" s="121">
        <f t="shared" si="42"/>
        <v>0</v>
      </c>
      <c r="BM67" s="75">
        <f>SUM($BL$16:BL67)</f>
        <v>0</v>
      </c>
      <c r="BN67" s="75">
        <f t="shared" si="18"/>
        <v>0</v>
      </c>
      <c r="BO67" s="75">
        <f t="shared" si="19"/>
        <v>0</v>
      </c>
      <c r="BP67" s="75">
        <f t="shared" si="20"/>
        <v>0</v>
      </c>
      <c r="BQ67" s="75">
        <f t="shared" si="21"/>
        <v>0</v>
      </c>
      <c r="BR67" s="75">
        <f t="shared" si="47"/>
        <v>0</v>
      </c>
      <c r="BS67" s="75">
        <f t="shared" si="47"/>
        <v>0</v>
      </c>
    </row>
    <row r="68" spans="1:71" s="89" customFormat="1" ht="24" x14ac:dyDescent="0.2">
      <c r="A68" s="72" t="s">
        <v>149</v>
      </c>
      <c r="B68" s="124">
        <v>2</v>
      </c>
      <c r="C68" s="108">
        <f>IF(B68=7,5,IF(B68=6,5,B68))</f>
        <v>2</v>
      </c>
      <c r="D68" s="109">
        <f t="shared" si="0"/>
        <v>16.399999999999999</v>
      </c>
      <c r="E68" s="125"/>
      <c r="F68" s="8"/>
      <c r="G68" s="8"/>
      <c r="H68" s="8"/>
      <c r="I68" s="8"/>
      <c r="J68" s="8"/>
      <c r="K68" s="8"/>
      <c r="L68" s="8"/>
      <c r="M68" s="8"/>
      <c r="N68" s="9"/>
      <c r="O68" s="4"/>
      <c r="P68" s="4"/>
      <c r="Q68" s="4"/>
      <c r="R68" s="113">
        <f t="shared" si="1"/>
        <v>0</v>
      </c>
      <c r="S68" s="109">
        <f t="shared" si="39"/>
        <v>0</v>
      </c>
      <c r="T68" s="91"/>
      <c r="U68" s="114">
        <f t="shared" si="2"/>
        <v>0</v>
      </c>
      <c r="V68" s="115">
        <f t="shared" si="3"/>
        <v>0</v>
      </c>
      <c r="W68" s="116">
        <f t="shared" si="25"/>
        <v>0</v>
      </c>
      <c r="X68" s="114">
        <f t="shared" si="4"/>
        <v>0</v>
      </c>
      <c r="Y68" s="114">
        <f t="shared" si="40"/>
        <v>0</v>
      </c>
      <c r="Z68" s="114">
        <f t="shared" si="40"/>
        <v>0</v>
      </c>
      <c r="AA68" s="91"/>
      <c r="AB68" s="114">
        <f t="shared" si="26"/>
        <v>0</v>
      </c>
      <c r="AC68" s="114">
        <f t="shared" si="27"/>
        <v>0</v>
      </c>
      <c r="AD68" s="114">
        <f t="shared" si="41"/>
        <v>0</v>
      </c>
      <c r="AE68" s="114">
        <f t="shared" si="41"/>
        <v>0</v>
      </c>
      <c r="AF68" s="114">
        <f t="shared" si="41"/>
        <v>0</v>
      </c>
      <c r="AG68" s="91"/>
      <c r="AH68" s="96">
        <f t="shared" si="28"/>
        <v>0</v>
      </c>
      <c r="AI68" s="96">
        <f t="shared" si="7"/>
        <v>0</v>
      </c>
      <c r="AJ68" s="96">
        <f t="shared" si="29"/>
        <v>0</v>
      </c>
      <c r="AK68" s="91"/>
      <c r="AL68" s="95"/>
      <c r="AM68" s="117" t="str">
        <f t="shared" si="8"/>
        <v>OUI</v>
      </c>
      <c r="AN68" s="117" t="str">
        <f t="shared" si="30"/>
        <v>OUI</v>
      </c>
      <c r="AO68" s="117" t="str">
        <f t="shared" si="31"/>
        <v>OUI</v>
      </c>
      <c r="AP68" s="117" t="str">
        <f t="shared" si="32"/>
        <v>NON</v>
      </c>
      <c r="AQ68" s="117" t="str">
        <f t="shared" si="33"/>
        <v>NON</v>
      </c>
      <c r="AR68" s="117" t="str">
        <f t="shared" si="34"/>
        <v>NON</v>
      </c>
      <c r="AS68" s="117" t="str">
        <f t="shared" si="35"/>
        <v>NON</v>
      </c>
      <c r="AT68" s="117" t="str">
        <f t="shared" ref="AT68" si="48">IF(AND(BN67&gt;=80,BN68&gt;=80),"OUI","NON")</f>
        <v>NON</v>
      </c>
      <c r="AU68" s="117" t="str">
        <f t="shared" ref="AU68" si="49">IF(AND(BN68=80,BN67&lt;80),"OUI","NON")</f>
        <v>NON</v>
      </c>
      <c r="AV68" s="118">
        <f t="shared" si="11"/>
        <v>1</v>
      </c>
      <c r="AW68" s="118" t="str">
        <f t="shared" si="12"/>
        <v/>
      </c>
      <c r="AX68" s="118" t="str">
        <f t="shared" si="13"/>
        <v/>
      </c>
      <c r="AY68" s="118" t="str">
        <f t="shared" si="14"/>
        <v/>
      </c>
      <c r="AZ68" s="118" t="str">
        <f t="shared" si="15"/>
        <v/>
      </c>
      <c r="BA68" s="119">
        <f t="shared" si="36"/>
        <v>1</v>
      </c>
      <c r="BB68" s="75">
        <f t="shared" si="44"/>
        <v>0</v>
      </c>
      <c r="BC68" s="75">
        <f t="shared" si="44"/>
        <v>0</v>
      </c>
      <c r="BD68" s="75">
        <f t="shared" si="44"/>
        <v>0</v>
      </c>
      <c r="BE68" s="75">
        <f t="shared" si="44"/>
        <v>0</v>
      </c>
      <c r="BF68" s="75">
        <f t="shared" si="44"/>
        <v>0</v>
      </c>
      <c r="BG68" s="75">
        <f t="shared" si="44"/>
        <v>0</v>
      </c>
      <c r="BH68" s="75">
        <f t="shared" si="44"/>
        <v>0</v>
      </c>
      <c r="BI68" s="75">
        <f t="shared" si="43"/>
        <v>0</v>
      </c>
      <c r="BJ68" s="82">
        <f t="shared" si="45"/>
        <v>0</v>
      </c>
      <c r="BK68" s="120">
        <f t="shared" si="38"/>
        <v>0</v>
      </c>
      <c r="BL68" s="121">
        <f t="shared" si="42"/>
        <v>0</v>
      </c>
      <c r="BM68" s="75">
        <f>SUM($BL$16:BL68)</f>
        <v>0</v>
      </c>
      <c r="BN68" s="75">
        <f t="shared" si="18"/>
        <v>0</v>
      </c>
      <c r="BO68" s="75">
        <f t="shared" si="19"/>
        <v>0</v>
      </c>
      <c r="BP68" s="75">
        <f t="shared" si="20"/>
        <v>0</v>
      </c>
      <c r="BQ68" s="75">
        <f t="shared" si="21"/>
        <v>0</v>
      </c>
      <c r="BR68" s="75">
        <f t="shared" si="47"/>
        <v>0</v>
      </c>
      <c r="BS68" s="75">
        <f t="shared" si="47"/>
        <v>0</v>
      </c>
    </row>
    <row r="69" spans="1:71" s="134" customFormat="1" ht="15.75" thickBot="1" x14ac:dyDescent="0.3">
      <c r="A69" s="127"/>
      <c r="B69" s="127">
        <f>SUM(B14:B68)</f>
        <v>365</v>
      </c>
      <c r="C69" s="127">
        <f>SUM(C14:C68)</f>
        <v>261</v>
      </c>
      <c r="D69" s="128">
        <f>SUM(D14:D68)</f>
        <v>2140.2000000000003</v>
      </c>
      <c r="E69" s="129"/>
      <c r="F69" s="130">
        <f t="shared" ref="F69:M69" si="50">SUM(F16:F68)</f>
        <v>0</v>
      </c>
      <c r="G69" s="130">
        <f t="shared" si="50"/>
        <v>0</v>
      </c>
      <c r="H69" s="130">
        <f t="shared" si="50"/>
        <v>0</v>
      </c>
      <c r="I69" s="130">
        <f t="shared" si="50"/>
        <v>0</v>
      </c>
      <c r="J69" s="130">
        <f t="shared" si="50"/>
        <v>0</v>
      </c>
      <c r="K69" s="130">
        <f t="shared" si="50"/>
        <v>0</v>
      </c>
      <c r="L69" s="130">
        <f t="shared" si="50"/>
        <v>0</v>
      </c>
      <c r="M69" s="130">
        <f t="shared" si="50"/>
        <v>0</v>
      </c>
      <c r="N69" s="129"/>
      <c r="O69" s="131">
        <f t="shared" ref="O69:S69" si="51">SUM(O16:O68)</f>
        <v>0</v>
      </c>
      <c r="P69" s="131">
        <f t="shared" si="51"/>
        <v>0</v>
      </c>
      <c r="Q69" s="131">
        <f t="shared" si="51"/>
        <v>0</v>
      </c>
      <c r="R69" s="130">
        <f t="shared" si="51"/>
        <v>0</v>
      </c>
      <c r="S69" s="128">
        <f t="shared" si="51"/>
        <v>0</v>
      </c>
      <c r="T69" s="129"/>
      <c r="U69" s="128">
        <f>SUM(U16:U68)</f>
        <v>0</v>
      </c>
      <c r="V69" s="128">
        <f>SUM(V16:V68)</f>
        <v>0</v>
      </c>
      <c r="W69" s="128"/>
      <c r="X69" s="128">
        <f>SUM(X14:X68)</f>
        <v>0</v>
      </c>
      <c r="Y69" s="128">
        <f>SUM(Y14:Y68)</f>
        <v>0</v>
      </c>
      <c r="Z69" s="128">
        <f>SUM(Z14:Z68)</f>
        <v>0</v>
      </c>
      <c r="AA69" s="129"/>
      <c r="AB69" s="132">
        <f>SUM(AB14:AB68)</f>
        <v>0</v>
      </c>
      <c r="AC69" s="133">
        <f>SUM(AC14:AC68)</f>
        <v>0</v>
      </c>
      <c r="AD69" s="133">
        <f>SUM(AD14:AD68)</f>
        <v>0</v>
      </c>
      <c r="AE69" s="133"/>
      <c r="AF69" s="133">
        <f>SUM(AF14:AF68)</f>
        <v>0</v>
      </c>
      <c r="AG69" s="129"/>
      <c r="AH69" s="128">
        <f>SUM(AH14:AH68)</f>
        <v>0</v>
      </c>
      <c r="AI69" s="128">
        <f>SUM(AI14:AI68)</f>
        <v>0</v>
      </c>
      <c r="AJ69" s="128"/>
      <c r="AK69" s="129"/>
      <c r="BK69" s="135"/>
    </row>
    <row r="70" spans="1:71" ht="15" x14ac:dyDescent="0.25">
      <c r="B70" s="12" t="s">
        <v>150</v>
      </c>
      <c r="C70" s="12" t="s">
        <v>150</v>
      </c>
      <c r="D70" s="12" t="s">
        <v>53</v>
      </c>
      <c r="E70" s="136"/>
      <c r="F70"/>
      <c r="G70"/>
      <c r="H70"/>
      <c r="I70"/>
      <c r="J70"/>
      <c r="K70"/>
      <c r="L70"/>
      <c r="M70"/>
      <c r="N70" s="136"/>
      <c r="O70" s="13" t="s">
        <v>53</v>
      </c>
      <c r="P70" s="13" t="s">
        <v>53</v>
      </c>
      <c r="Q70" s="13" t="s">
        <v>53</v>
      </c>
      <c r="R70" s="137" t="s">
        <v>151</v>
      </c>
      <c r="S70" s="13" t="s">
        <v>53</v>
      </c>
      <c r="T70" s="136"/>
      <c r="U70" s="13" t="s">
        <v>53</v>
      </c>
      <c r="V70" s="13" t="s">
        <v>53</v>
      </c>
      <c r="W70" s="13"/>
      <c r="X70" s="13" t="s">
        <v>53</v>
      </c>
      <c r="Y70" s="13" t="s">
        <v>53</v>
      </c>
      <c r="Z70" s="13" t="s">
        <v>53</v>
      </c>
      <c r="AA70" s="136"/>
      <c r="AB70" s="138" t="s">
        <v>0</v>
      </c>
      <c r="AC70" s="13" t="s">
        <v>0</v>
      </c>
      <c r="AD70" s="13" t="s">
        <v>0</v>
      </c>
      <c r="AE70" s="13"/>
      <c r="AF70" s="13" t="s">
        <v>0</v>
      </c>
      <c r="AG70" s="139"/>
      <c r="AH70" s="13" t="s">
        <v>0</v>
      </c>
      <c r="AI70" s="13" t="s">
        <v>0</v>
      </c>
      <c r="AJ70" s="13"/>
      <c r="AK70" s="136"/>
      <c r="BB70"/>
      <c r="BC70"/>
      <c r="BD70"/>
      <c r="BE70"/>
      <c r="BF70"/>
      <c r="BG70"/>
      <c r="BH70"/>
      <c r="BI70"/>
      <c r="BJ70" s="140"/>
      <c r="BK70"/>
      <c r="BL70"/>
      <c r="BM70"/>
      <c r="BN70"/>
      <c r="BO70"/>
      <c r="BP70"/>
      <c r="BQ70"/>
      <c r="BR70"/>
      <c r="BS70"/>
    </row>
    <row r="71" spans="1:71" ht="15" x14ac:dyDescent="0.25">
      <c r="E71" s="136"/>
      <c r="F71"/>
      <c r="G71"/>
      <c r="H71"/>
      <c r="I71"/>
      <c r="J71"/>
      <c r="K71"/>
      <c r="L71"/>
      <c r="M71"/>
      <c r="N71" s="136"/>
      <c r="Q71" s="12"/>
      <c r="R71" s="12"/>
      <c r="S71" s="12"/>
      <c r="T71" s="136"/>
      <c r="U71" s="12"/>
      <c r="V71" s="12"/>
      <c r="W71" s="12"/>
      <c r="X71" s="12"/>
      <c r="Y71" s="12"/>
      <c r="Z71" s="12"/>
      <c r="AA71" s="136"/>
      <c r="AB71" s="141"/>
      <c r="AC71" s="12"/>
      <c r="AD71" s="12"/>
      <c r="AE71" s="12"/>
      <c r="AF71" s="12"/>
      <c r="AG71" s="136"/>
      <c r="AH71" s="12"/>
      <c r="AI71" s="12"/>
      <c r="AJ71" s="12"/>
      <c r="AK71" s="136"/>
      <c r="BB71"/>
      <c r="BC71"/>
      <c r="BD71"/>
      <c r="BE71"/>
      <c r="BF71"/>
      <c r="BG71"/>
      <c r="BH71"/>
      <c r="BI71"/>
      <c r="BJ71" s="140"/>
      <c r="BK71"/>
      <c r="BL71"/>
      <c r="BM71"/>
      <c r="BN71"/>
      <c r="BO71"/>
      <c r="BP71"/>
      <c r="BQ71"/>
      <c r="BR71"/>
      <c r="BS71"/>
    </row>
    <row r="72" spans="1:71" s="44" customFormat="1" ht="15" x14ac:dyDescent="0.25">
      <c r="A72" s="45"/>
      <c r="B72" s="45"/>
      <c r="C72" s="45"/>
      <c r="D72" s="45"/>
      <c r="E72" s="142"/>
      <c r="N72" s="45"/>
      <c r="O72" s="143" t="s">
        <v>158</v>
      </c>
      <c r="P72" s="144">
        <f>W68</f>
        <v>0</v>
      </c>
      <c r="Q72" s="45"/>
      <c r="R72" s="45"/>
      <c r="S72" s="45"/>
      <c r="T72" s="142"/>
      <c r="U72" s="45"/>
      <c r="V72" s="45"/>
      <c r="W72" s="45"/>
      <c r="X72" s="45"/>
      <c r="Y72" s="45"/>
      <c r="Z72" s="45"/>
      <c r="AA72" s="142"/>
      <c r="AB72" s="145"/>
      <c r="AC72" s="45"/>
      <c r="AD72" s="45"/>
      <c r="AE72" s="45"/>
      <c r="AF72" s="45"/>
      <c r="AG72" s="142"/>
      <c r="AH72" s="45"/>
      <c r="AI72" s="45"/>
      <c r="AJ72" s="45"/>
      <c r="AK72" s="142"/>
      <c r="BJ72" s="146"/>
    </row>
    <row r="73" spans="1:71" s="147" customFormat="1" ht="15" x14ac:dyDescent="0.25">
      <c r="B73" s="148"/>
      <c r="C73" s="148"/>
      <c r="D73" s="149"/>
      <c r="E73" s="85"/>
      <c r="N73" s="150"/>
      <c r="P73" s="6">
        <v>0</v>
      </c>
      <c r="Q73" s="152">
        <v>0.25</v>
      </c>
      <c r="R73" s="153"/>
      <c r="S73" s="153"/>
      <c r="T73" s="85"/>
      <c r="U73" s="154"/>
      <c r="W73" s="155"/>
      <c r="X73" s="154"/>
      <c r="Y73" s="154"/>
      <c r="Z73" s="153"/>
      <c r="AA73" s="85"/>
      <c r="AB73" s="154"/>
      <c r="AC73" s="154"/>
      <c r="AD73" s="154"/>
      <c r="AE73" s="154"/>
      <c r="AF73" s="154"/>
      <c r="AG73" s="85"/>
      <c r="AH73" s="156">
        <f>ROUND(P73*X10*Q73*2,1)/2</f>
        <v>0</v>
      </c>
      <c r="AI73" s="156">
        <v>0</v>
      </c>
      <c r="AJ73" s="156">
        <f t="shared" ref="AJ73" si="52">ROUND((AH73+AI73)*$AJ$13*2,1)/2</f>
        <v>0</v>
      </c>
      <c r="AK73" s="85"/>
      <c r="BJ73" s="157"/>
    </row>
    <row r="74" spans="1:71" ht="15" x14ac:dyDescent="0.25">
      <c r="E74"/>
      <c r="F74"/>
      <c r="G74"/>
      <c r="H74"/>
      <c r="I74"/>
      <c r="J74"/>
      <c r="K74"/>
      <c r="L74"/>
      <c r="M74"/>
      <c r="N74"/>
      <c r="P74" s="158"/>
      <c r="Q74" s="12"/>
      <c r="T74"/>
      <c r="AA74"/>
      <c r="AB74"/>
      <c r="AG74"/>
      <c r="AK74"/>
      <c r="BB74"/>
      <c r="BC74"/>
      <c r="BD74"/>
      <c r="BE74"/>
      <c r="BF74"/>
      <c r="BG74"/>
      <c r="BH74"/>
      <c r="BI74"/>
      <c r="BJ74" s="140"/>
      <c r="BK74"/>
      <c r="BL74"/>
      <c r="BM74"/>
      <c r="BN74"/>
      <c r="BO74"/>
      <c r="BP74"/>
      <c r="BQ74" s="159"/>
      <c r="BR74" s="159"/>
      <c r="BS74" s="159"/>
    </row>
    <row r="75" spans="1:71" ht="15" x14ac:dyDescent="0.25">
      <c r="E75"/>
      <c r="F75" s="47"/>
      <c r="G75" s="44"/>
      <c r="H75" s="44"/>
      <c r="I75" s="47"/>
      <c r="J75" s="44"/>
      <c r="K75" s="44"/>
      <c r="L75" s="44"/>
      <c r="M75" s="44"/>
      <c r="N75" s="44"/>
      <c r="O75" s="160" t="s">
        <v>159</v>
      </c>
      <c r="P75" s="161">
        <f>P72-P73</f>
        <v>0</v>
      </c>
      <c r="Q75" s="12"/>
      <c r="T75"/>
      <c r="U75" t="s">
        <v>152</v>
      </c>
      <c r="AA75"/>
      <c r="AB75"/>
      <c r="AG75"/>
      <c r="AK75"/>
      <c r="BB75"/>
      <c r="BC75"/>
      <c r="BD75"/>
      <c r="BE75"/>
      <c r="BF75"/>
      <c r="BG75"/>
      <c r="BH75"/>
      <c r="BI75"/>
      <c r="BJ75" s="140"/>
      <c r="BK75"/>
      <c r="BL75"/>
      <c r="BM75"/>
      <c r="BN75"/>
      <c r="BO75"/>
      <c r="BP75"/>
      <c r="BQ75" s="159"/>
      <c r="BR75" s="159"/>
      <c r="BS75" s="159"/>
    </row>
    <row r="76" spans="1:71" ht="15" x14ac:dyDescent="0.25">
      <c r="E76"/>
      <c r="F76" s="47"/>
      <c r="G76" s="44"/>
      <c r="H76" s="44"/>
      <c r="I76" s="47"/>
      <c r="J76" s="44"/>
      <c r="K76" s="44"/>
      <c r="L76" s="44"/>
      <c r="M76" s="44"/>
      <c r="N76" s="44"/>
      <c r="O76" s="162" t="s">
        <v>160</v>
      </c>
      <c r="P76" s="163">
        <f>Q7+ROUND(X7*$F$4,2)-SUM(F15:F68)</f>
        <v>205</v>
      </c>
      <c r="Q76" s="12"/>
      <c r="T76"/>
      <c r="U76" t="s">
        <v>153</v>
      </c>
      <c r="AA76"/>
      <c r="AB76"/>
      <c r="AG76"/>
      <c r="AK76"/>
      <c r="BB76"/>
      <c r="BC76"/>
      <c r="BD76"/>
      <c r="BE76"/>
      <c r="BF76"/>
      <c r="BG76"/>
      <c r="BH76"/>
      <c r="BI76"/>
      <c r="BJ76" s="140"/>
      <c r="BK76"/>
      <c r="BL76"/>
      <c r="BM76"/>
      <c r="BN76"/>
      <c r="BO76"/>
      <c r="BP76"/>
      <c r="BQ76" s="159"/>
      <c r="BR76" s="159"/>
      <c r="BS76" s="159"/>
    </row>
    <row r="77" spans="1:71" ht="15" x14ac:dyDescent="0.25">
      <c r="E77"/>
      <c r="F77"/>
      <c r="G77"/>
      <c r="H77"/>
      <c r="I77"/>
      <c r="J77"/>
      <c r="K77"/>
      <c r="L77"/>
      <c r="M77"/>
      <c r="N77"/>
      <c r="Q77" s="12"/>
      <c r="T77"/>
      <c r="U77" t="s">
        <v>154</v>
      </c>
      <c r="AA77"/>
      <c r="AB77"/>
      <c r="AG77"/>
      <c r="AK77"/>
      <c r="BB77"/>
      <c r="BC77"/>
      <c r="BD77"/>
      <c r="BE77"/>
      <c r="BF77"/>
      <c r="BG77"/>
      <c r="BH77"/>
      <c r="BI77"/>
      <c r="BJ77" s="140"/>
      <c r="BK77"/>
      <c r="BL77"/>
      <c r="BM77"/>
      <c r="BN77"/>
      <c r="BO77"/>
      <c r="BP77"/>
      <c r="BQ77" s="159"/>
      <c r="BR77" s="159"/>
      <c r="BS77" s="159"/>
    </row>
    <row r="78" spans="1:71" ht="15" x14ac:dyDescent="0.25">
      <c r="E78"/>
      <c r="F78" s="47"/>
      <c r="G78" s="44"/>
      <c r="H78" s="44"/>
      <c r="I78" s="44"/>
      <c r="J78" s="44"/>
      <c r="K78" s="44"/>
      <c r="L78" s="44"/>
      <c r="M78" s="44"/>
      <c r="N78" s="44"/>
      <c r="O78" s="164" t="s">
        <v>161</v>
      </c>
      <c r="P78" s="165">
        <f>R69-(SUMIF(R16:R68,"&gt;0",D16:D68))</f>
        <v>0</v>
      </c>
      <c r="Q78" s="12"/>
      <c r="T78"/>
      <c r="U78" t="s">
        <v>155</v>
      </c>
      <c r="AA78"/>
      <c r="AB78"/>
      <c r="AG78"/>
      <c r="AK78"/>
      <c r="BB78"/>
      <c r="BC78"/>
      <c r="BD78"/>
      <c r="BE78"/>
      <c r="BF78"/>
      <c r="BG78"/>
      <c r="BH78"/>
      <c r="BI78"/>
      <c r="BJ78" s="140"/>
      <c r="BK78"/>
      <c r="BL78"/>
      <c r="BM78"/>
      <c r="BN78"/>
      <c r="BO78"/>
      <c r="BP78"/>
      <c r="BQ78" s="159"/>
      <c r="BR78" s="159"/>
      <c r="BS78" s="159"/>
    </row>
    <row r="79" spans="1:71" x14ac:dyDescent="0.2">
      <c r="A79" s="166" t="s">
        <v>164</v>
      </c>
      <c r="B79" s="167"/>
      <c r="C79" s="167"/>
      <c r="D79" s="167"/>
      <c r="U79" t="s">
        <v>156</v>
      </c>
    </row>
    <row r="80" spans="1:71" x14ac:dyDescent="0.2">
      <c r="U80" t="s">
        <v>157</v>
      </c>
    </row>
    <row r="81" spans="1:21" x14ac:dyDescent="0.2">
      <c r="A81" s="166" t="s">
        <v>165</v>
      </c>
      <c r="F81" s="168" t="s">
        <v>163</v>
      </c>
      <c r="G81" s="168"/>
      <c r="H81" s="168"/>
      <c r="I81" s="168"/>
      <c r="J81" s="168"/>
      <c r="K81" s="168"/>
      <c r="L81" s="169"/>
      <c r="N81" s="168" t="s">
        <v>162</v>
      </c>
      <c r="O81" s="167"/>
      <c r="P81" s="167"/>
      <c r="Q81" s="170"/>
      <c r="R81" s="171"/>
      <c r="S81" s="170"/>
      <c r="U81" t="s">
        <v>166</v>
      </c>
    </row>
  </sheetData>
  <sheetProtection algorithmName="SHA-512" hashValue="aj8qV0cwz945XnHYlwvUqFe4Apg5cWEhR6R/9e2SBykYSJBAdJRh506l09QQTNEjswWC3InXuOhTJQrQWM9XCA==" saltValue="YTxAGtU4nafYcRaAdhJeNQ==" spinCount="100000" sheet="1" formatColumns="0" selectLockedCells="1"/>
  <autoFilter ref="A15:BS70"/>
  <mergeCells count="8">
    <mergeCell ref="O11:S11"/>
    <mergeCell ref="U11:Z11"/>
    <mergeCell ref="AB11:AF11"/>
    <mergeCell ref="F1:M1"/>
    <mergeCell ref="F2:M2"/>
    <mergeCell ref="F3:M3"/>
    <mergeCell ref="A11:D11"/>
    <mergeCell ref="F11:M11"/>
  </mergeCells>
  <conditionalFormatting sqref="W5 W13:W69 W71:W78">
    <cfRule type="cellIs" dxfId="21" priority="11" operator="equal">
      <formula>80</formula>
    </cfRule>
  </conditionalFormatting>
  <conditionalFormatting sqref="BP16:BP68 BN16:BN68">
    <cfRule type="cellIs" dxfId="20" priority="10" operator="greaterThanOrEqual">
      <formula>80</formula>
    </cfRule>
  </conditionalFormatting>
  <conditionalFormatting sqref="R16:R68">
    <cfRule type="cellIs" dxfId="19" priority="9" operator="greaterThan">
      <formula>45</formula>
    </cfRule>
  </conditionalFormatting>
  <conditionalFormatting sqref="G14">
    <cfRule type="cellIs" dxfId="18" priority="7" operator="lessThan">
      <formula>0</formula>
    </cfRule>
    <cfRule type="cellIs" dxfId="17" priority="8" operator="equal">
      <formula>0</formula>
    </cfRule>
  </conditionalFormatting>
  <conditionalFormatting sqref="P78">
    <cfRule type="cellIs" dxfId="16" priority="5" operator="greaterThan">
      <formula>0</formula>
    </cfRule>
    <cfRule type="cellIs" dxfId="15" priority="6" operator="lessThan">
      <formula>0</formula>
    </cfRule>
  </conditionalFormatting>
  <conditionalFormatting sqref="W6:W10">
    <cfRule type="cellIs" dxfId="14" priority="4" operator="equal">
      <formula>80</formula>
    </cfRule>
  </conditionalFormatting>
  <conditionalFormatting sqref="W11">
    <cfRule type="cellIs" dxfId="13" priority="3" operator="equal">
      <formula>80</formula>
    </cfRule>
  </conditionalFormatting>
  <conditionalFormatting sqref="W12">
    <cfRule type="cellIs" dxfId="12" priority="2" operator="equal">
      <formula>80</formula>
    </cfRule>
  </conditionalFormatting>
  <conditionalFormatting sqref="W70">
    <cfRule type="cellIs" dxfId="11" priority="1" operator="equal">
      <formula>80</formula>
    </cfRule>
  </conditionalFormatting>
  <dataValidations xWindow="976" yWindow="407" count="21">
    <dataValidation type="decimal" operator="greaterThanOrEqual" allowBlank="1" showInputMessage="1" showErrorMessage="1" error="Entrez un nombre supérieur ou égal à zéro." prompt="Notieren Sie hier die Anzahl der tatsächlich geleisteten Arbeitsstunden_x000a__x000a_(ohne die zwischen 22.00 Uhr und 6.00 Uhr oder an Feiertagen und Sonntagen)" sqref="P16:P68">
      <formula1>0</formula1>
    </dataValidation>
    <dataValidation type="decimal" operator="greaterThanOrEqual" allowBlank="1" showInputMessage="1" showErrorMessage="1" error="Entrez un nombre supérieur ou égal à zéro." prompt="Notieren Sie hier die Anzahl der tatsächlich geleisteten &quot;Standardstunden&quot; einschließlich bezahlter Feiertage und bezahlter Unfalltage (8,20 Stunden pro Tag)." sqref="O16:O68">
      <formula1>0</formula1>
    </dataValidation>
    <dataValidation type="decimal" operator="greaterThanOrEqual" allowBlank="1" showInputMessage="1" showErrorMessage="1" error="Entrez un nombre supérieur ou égal à zéro." prompt="Notieren Sie hier die Anzahl der Stunden nach Art der Abwesenheit" sqref="F16:M68">
      <formula1>0</formula1>
    </dataValidation>
    <dataValidation type="decimal" operator="greaterThanOrEqual" allowBlank="1" showInputMessage="1" showErrorMessage="1" error="Entrez un nombre supérieur ou égal à zéro." prompt="Notieren Sie hier die Anzahl der tatsächlich geleisteten Stunden zwischen 22.00 Uhr und 06.00 Uhr oder an Feiertagen oder Sonntagen" sqref="Q16:Q68">
      <formula1>0</formula1>
    </dataValidation>
    <dataValidation type="custom" operator="greaterThan" allowBlank="1" showInputMessage="1" showErrorMessage="1" error="Entrez un nombre supérieur ou égal à zéro." sqref="N16:N68">
      <formula1>"&gt;0"</formula1>
    </dataValidation>
    <dataValidation allowBlank="1" showInputMessage="1" showErrorMessage="1" prompt="Quand tout est compensé, le solde ici est à zéro_x000a_S'il est inferieur à zéro, corriger la saisie erronée" sqref="G14"/>
    <dataValidation allowBlank="1" showInputMessage="1" showErrorMessage="1" prompt="Notieren Sie hier die zusätzlichen Stunden des Jahres, für die der Zuschlag an den Mitarbeiter gezahlt wird, mit dem er / sie Anspruch auf Artikel 13.2.e) f)" sqref="P73"/>
    <dataValidation allowBlank="1" showInputMessage="1" showErrorMessage="1" prompt="Notieren Sie hier den Saldo der Überstunden aus dem Vorjahr." sqref="X9"/>
    <dataValidation allowBlank="1" showInputMessage="1" showErrorMessage="1" prompt="Notieren Sie hier den Stundensatz des Vorjahres" sqref="X10"/>
    <dataValidation allowBlank="1" showInputMessage="1" showErrorMessage="1" prompt="Noter ici le montant de l'augmentation accordée" sqref="AB10"/>
    <dataValidation allowBlank="1" showInputMessage="1" showErrorMessage="1" prompt="tarif de l'année en cours" sqref="AE10"/>
    <dataValidation allowBlank="1" showInputMessage="1" showErrorMessage="1" prompt="Noter ici le nombre de jour de la première semaine de l'année" sqref="B16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/>
    <dataValidation allowBlank="1" showInputMessage="1" showErrorMessage="1" prompt="Quand les vacances ont été prises en congés et notées dans la colonne, le solde est à zéro_x000a_" sqref="P76"/>
    <dataValidation type="list" errorStyle="information" allowBlank="1" showInputMessage="1" prompt="Notieren Sie hier die Anzahl der Urlaubsstunden des Angestellten_x000a_5 Wochen = 205 H._x000a_6 Wochen = 246 Stunden._x000a_Die Aktivitätsrate wird bei den Berechnungen berücksichtigt" sqref="X7">
      <formula1>$BD$1:$BD$2</formula1>
    </dataValidation>
    <dataValidation allowBlank="1" showInputMessage="1" showErrorMessage="1" prompt="Notieren Sie hier die Erhöhung in %" sqref="AB8"/>
    <dataValidation allowBlank="1" showInputMessage="1" showErrorMessage="1" prompt="Notieren Sie hier die Erhöhung in CHF" sqref="AB9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P78"/>
    <dataValidation allowBlank="1" showInputMessage="1" showErrorMessage="1" prompt="Indiquer ici le taux d'activité inférieur ou égal à 100%" sqref="F4"/>
    <dataValidation allowBlank="1" showInputMessage="1" showErrorMessage="1" prompt="Notieren Sie sich hier die Ferienzeit des Mitarbeiters" sqref="Q7"/>
    <dataValidation allowBlank="1" showInputMessage="1" sqref="R1:R1048576"/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49" fitToHeight="0" orientation="landscape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BU81"/>
  <sheetViews>
    <sheetView zoomScale="85" zoomScaleNormal="85" zoomScaleSheetLayoutView="90" workbookViewId="0">
      <selection activeCell="A9" sqref="A9"/>
    </sheetView>
  </sheetViews>
  <sheetFormatPr baseColWidth="10" defaultRowHeight="14.25" outlineLevelRow="1" outlineLevelCol="1" x14ac:dyDescent="0.2"/>
  <cols>
    <col min="1" max="1" width="7.375" style="12" customWidth="1"/>
    <col min="2" max="3" width="4.875" style="12" bestFit="1" customWidth="1"/>
    <col min="4" max="4" width="12.25" style="12" customWidth="1"/>
    <col min="5" max="5" width="1.125" style="12" customWidth="1"/>
    <col min="6" max="6" width="6.875" style="16" customWidth="1"/>
    <col min="7" max="13" width="5.875" style="16" customWidth="1"/>
    <col min="14" max="14" width="1.125" style="12" customWidth="1"/>
    <col min="15" max="15" width="8.875" style="12" customWidth="1"/>
    <col min="16" max="16" width="10.75" style="12" customWidth="1"/>
    <col min="17" max="17" width="11" customWidth="1"/>
    <col min="18" max="18" width="8.875" style="14" bestFit="1" customWidth="1"/>
    <col min="19" max="19" width="8.875" customWidth="1"/>
    <col min="20" max="20" width="1" style="12" customWidth="1"/>
    <col min="21" max="21" width="8.875" bestFit="1" customWidth="1"/>
    <col min="22" max="22" width="7.125" bestFit="1" customWidth="1"/>
    <col min="23" max="23" width="8.375" customWidth="1"/>
    <col min="24" max="24" width="7.375" bestFit="1" customWidth="1"/>
    <col min="25" max="25" width="6.75" bestFit="1" customWidth="1"/>
    <col min="26" max="26" width="8.875" customWidth="1"/>
    <col min="27" max="27" width="1" style="12" customWidth="1"/>
    <col min="28" max="28" width="10.75" style="15" customWidth="1"/>
    <col min="29" max="29" width="9.875" customWidth="1"/>
    <col min="30" max="30" width="10.375" customWidth="1"/>
    <col min="31" max="31" width="9" customWidth="1"/>
    <col min="32" max="32" width="10.75" customWidth="1"/>
    <col min="33" max="33" width="1" style="12" customWidth="1"/>
    <col min="34" max="34" width="10.875" customWidth="1"/>
    <col min="35" max="35" width="9.875" customWidth="1"/>
    <col min="36" max="36" width="8.875" customWidth="1"/>
    <col min="37" max="37" width="1" style="12" customWidth="1"/>
    <col min="38" max="38" width="11" hidden="1" customWidth="1"/>
    <col min="39" max="39" width="7.875" hidden="1" customWidth="1" outlineLevel="1"/>
    <col min="40" max="40" width="8" hidden="1" customWidth="1" outlineLevel="1"/>
    <col min="41" max="42" width="6" hidden="1" customWidth="1" outlineLevel="1"/>
    <col min="43" max="43" width="6.5" hidden="1" customWidth="1" outlineLevel="1"/>
    <col min="44" max="44" width="7.75" hidden="1" customWidth="1" outlineLevel="1"/>
    <col min="45" max="45" width="7.875" hidden="1" customWidth="1" outlineLevel="1"/>
    <col min="46" max="46" width="7.75" hidden="1" customWidth="1" outlineLevel="1"/>
    <col min="47" max="47" width="9" hidden="1" customWidth="1" outlineLevel="1"/>
    <col min="48" max="50" width="7.25" hidden="1" customWidth="1" outlineLevel="1"/>
    <col min="51" max="53" width="6.625" hidden="1" customWidth="1" outlineLevel="1"/>
    <col min="54" max="54" width="7.375" style="16" hidden="1" customWidth="1" collapsed="1"/>
    <col min="55" max="55" width="5.25" style="16" hidden="1" customWidth="1"/>
    <col min="56" max="60" width="5" style="16" hidden="1" customWidth="1"/>
    <col min="61" max="61" width="5.25" style="16" hidden="1" customWidth="1"/>
    <col min="62" max="62" width="6.5" style="17" hidden="1" customWidth="1"/>
    <col min="63" max="63" width="5.25" style="16" hidden="1" customWidth="1"/>
    <col min="64" max="64" width="5.625" style="16" hidden="1" customWidth="1"/>
    <col min="65" max="66" width="6" style="16" hidden="1" customWidth="1"/>
    <col min="67" max="67" width="4.875" style="16" hidden="1" customWidth="1"/>
    <col min="68" max="68" width="5.125" style="16" hidden="1" customWidth="1"/>
    <col min="69" max="69" width="6.75" style="16" hidden="1" customWidth="1"/>
    <col min="70" max="70" width="4.875" style="16" hidden="1" customWidth="1"/>
    <col min="71" max="71" width="8.75" style="16" hidden="1" customWidth="1"/>
    <col min="72" max="72" width="11.25" hidden="1" customWidth="1"/>
  </cols>
  <sheetData>
    <row r="1" spans="1:73" x14ac:dyDescent="0.2">
      <c r="D1" s="13" t="s">
        <v>46</v>
      </c>
      <c r="F1" s="187" t="s">
        <v>167</v>
      </c>
      <c r="G1" s="188"/>
      <c r="H1" s="188"/>
      <c r="I1" s="188"/>
      <c r="J1" s="188"/>
      <c r="K1" s="188"/>
      <c r="L1" s="188"/>
      <c r="M1" s="189"/>
      <c r="BB1" s="16" t="s">
        <v>44</v>
      </c>
      <c r="BD1" s="16">
        <v>205</v>
      </c>
    </row>
    <row r="2" spans="1:73" x14ac:dyDescent="0.2">
      <c r="D2" s="13" t="s">
        <v>47</v>
      </c>
      <c r="F2" s="190" t="s">
        <v>168</v>
      </c>
      <c r="G2" s="191"/>
      <c r="H2" s="191"/>
      <c r="I2" s="191"/>
      <c r="J2" s="191"/>
      <c r="K2" s="191"/>
      <c r="L2" s="191"/>
      <c r="M2" s="192"/>
      <c r="BD2" s="16">
        <v>246</v>
      </c>
    </row>
    <row r="3" spans="1:73" x14ac:dyDescent="0.2">
      <c r="D3" s="13" t="s">
        <v>48</v>
      </c>
      <c r="F3" s="193" t="s">
        <v>169</v>
      </c>
      <c r="G3" s="194"/>
      <c r="H3" s="194"/>
      <c r="I3" s="194"/>
      <c r="J3" s="194"/>
      <c r="K3" s="194"/>
      <c r="L3" s="194"/>
      <c r="M3" s="195"/>
    </row>
    <row r="4" spans="1:73" x14ac:dyDescent="0.2">
      <c r="D4" s="13" t="s">
        <v>45</v>
      </c>
      <c r="F4" s="18">
        <v>1</v>
      </c>
      <c r="G4" s="19"/>
      <c r="H4" s="20"/>
      <c r="I4" s="21"/>
      <c r="J4" s="21"/>
      <c r="K4" s="21"/>
      <c r="L4" s="21"/>
      <c r="M4" s="21"/>
    </row>
    <row r="5" spans="1:73" ht="15.75" outlineLevel="1" x14ac:dyDescent="0.25">
      <c r="A5" s="22" t="s">
        <v>49</v>
      </c>
      <c r="F5" s="21"/>
      <c r="G5" s="21"/>
      <c r="H5" s="21"/>
      <c r="I5" s="21"/>
      <c r="J5" s="21"/>
      <c r="K5" s="21"/>
      <c r="L5" s="21"/>
      <c r="M5" s="21"/>
      <c r="Q5" t="s">
        <v>51</v>
      </c>
      <c r="R5">
        <v>2019</v>
      </c>
      <c r="BB5" s="21"/>
      <c r="BC5" s="21"/>
      <c r="BD5" s="21"/>
      <c r="BE5" s="21"/>
      <c r="BF5" s="21"/>
      <c r="BG5" s="21"/>
      <c r="BH5" s="21"/>
      <c r="BI5" s="21"/>
      <c r="BJ5" s="23"/>
      <c r="BK5" s="21"/>
      <c r="BL5" s="21"/>
      <c r="BM5" s="21"/>
      <c r="BN5" s="21"/>
      <c r="BO5" s="21"/>
      <c r="BP5" s="21"/>
      <c r="BQ5" s="21"/>
      <c r="BR5" s="21"/>
      <c r="BS5" s="21"/>
    </row>
    <row r="6" spans="1:73" ht="15" outlineLevel="1" x14ac:dyDescent="0.2">
      <c r="A6" s="24" t="s">
        <v>50</v>
      </c>
      <c r="F6" s="25"/>
      <c r="G6" s="25"/>
      <c r="H6" s="25"/>
      <c r="I6" s="25"/>
      <c r="J6" s="25"/>
      <c r="K6" s="25"/>
      <c r="L6" s="25"/>
      <c r="M6" s="25"/>
      <c r="W6" s="26" t="s">
        <v>54</v>
      </c>
      <c r="X6" s="27">
        <f>IF(X7=205,10.64%,IF(X7=246,13.04%,0))</f>
        <v>0.10640000000000001</v>
      </c>
      <c r="BB6" s="25"/>
      <c r="BC6" s="25"/>
      <c r="BD6" s="25"/>
      <c r="BE6" s="25"/>
      <c r="BF6" s="25"/>
      <c r="BG6" s="25"/>
      <c r="BH6" s="25"/>
      <c r="BI6" s="25"/>
      <c r="BJ6" s="25"/>
      <c r="BK6" s="28"/>
      <c r="BL6" s="25"/>
      <c r="BM6" s="25"/>
      <c r="BN6" s="25"/>
      <c r="BO6" s="25"/>
      <c r="BP6" s="25"/>
      <c r="BQ6" s="25"/>
      <c r="BR6" s="25"/>
      <c r="BS6" s="25"/>
    </row>
    <row r="7" spans="1:73" outlineLevel="1" x14ac:dyDescent="0.2">
      <c r="F7" s="29"/>
      <c r="G7" s="29"/>
      <c r="H7" s="29"/>
      <c r="I7" s="29"/>
      <c r="J7" s="29"/>
      <c r="K7" s="29"/>
      <c r="L7" s="29"/>
      <c r="M7" s="29"/>
      <c r="O7"/>
      <c r="P7" s="13" t="s">
        <v>52</v>
      </c>
      <c r="Q7" s="30"/>
      <c r="R7" s="31" t="s">
        <v>53</v>
      </c>
      <c r="W7" s="32" t="s">
        <v>55</v>
      </c>
      <c r="X7" s="30">
        <v>205</v>
      </c>
      <c r="Y7" s="33" t="s">
        <v>59</v>
      </c>
      <c r="BB7" s="29"/>
      <c r="BC7" s="29"/>
      <c r="BD7" s="29"/>
      <c r="BE7" s="29"/>
      <c r="BF7" s="29"/>
      <c r="BG7" s="29"/>
      <c r="BH7" s="29"/>
      <c r="BI7" s="29"/>
      <c r="BJ7" s="34"/>
      <c r="BK7" s="29"/>
      <c r="BL7" s="29"/>
      <c r="BM7" s="29"/>
      <c r="BN7" s="29"/>
      <c r="BO7" s="29"/>
      <c r="BP7" s="29"/>
      <c r="BQ7" s="29"/>
      <c r="BR7" s="29"/>
      <c r="BS7" s="29"/>
    </row>
    <row r="8" spans="1:73" outlineLevel="1" x14ac:dyDescent="0.2">
      <c r="F8" s="29"/>
      <c r="G8" s="29"/>
      <c r="H8" s="29"/>
      <c r="I8" s="29"/>
      <c r="J8" s="29"/>
      <c r="K8" s="29"/>
      <c r="L8" s="29"/>
      <c r="M8" s="29"/>
      <c r="Z8" s="35" t="s">
        <v>58</v>
      </c>
      <c r="AB8" s="36"/>
      <c r="AC8" t="s">
        <v>3</v>
      </c>
      <c r="BB8" s="29"/>
      <c r="BC8" s="29"/>
      <c r="BD8" s="29"/>
      <c r="BE8" s="29"/>
      <c r="BF8" s="29"/>
      <c r="BG8" s="29"/>
      <c r="BH8" s="29"/>
      <c r="BI8" s="29"/>
      <c r="BJ8" s="34"/>
      <c r="BK8" s="29"/>
      <c r="BL8" s="29"/>
      <c r="BM8" s="29"/>
      <c r="BN8" s="29"/>
      <c r="BO8" s="29"/>
      <c r="BP8" s="29"/>
      <c r="BQ8" s="29"/>
      <c r="BR8" s="29"/>
      <c r="BS8" s="29"/>
    </row>
    <row r="9" spans="1:73" ht="15.75" outlineLevel="1" x14ac:dyDescent="0.25">
      <c r="A9" s="22" t="s">
        <v>171</v>
      </c>
      <c r="F9" s="29"/>
      <c r="G9" s="29"/>
      <c r="H9" s="29"/>
      <c r="I9" s="29"/>
      <c r="J9" s="29"/>
      <c r="K9" s="29"/>
      <c r="L9" s="29"/>
      <c r="M9" s="29"/>
      <c r="P9"/>
      <c r="R9" s="37"/>
      <c r="S9" s="38"/>
      <c r="T9" s="38"/>
      <c r="U9" s="38"/>
      <c r="V9" s="39"/>
      <c r="W9" s="40" t="s">
        <v>56</v>
      </c>
      <c r="X9" s="41">
        <v>75</v>
      </c>
      <c r="Y9" s="33" t="s">
        <v>59</v>
      </c>
      <c r="Z9" s="35" t="s">
        <v>58</v>
      </c>
      <c r="AA9"/>
      <c r="AB9" s="30">
        <v>0.45</v>
      </c>
      <c r="AC9" t="s">
        <v>0</v>
      </c>
      <c r="BB9" s="29"/>
      <c r="BC9" s="29"/>
      <c r="BD9" s="29"/>
      <c r="BE9" s="29"/>
      <c r="BF9" s="29"/>
      <c r="BG9" s="29"/>
      <c r="BH9" s="29"/>
      <c r="BI9" s="29"/>
      <c r="BJ9" s="34"/>
      <c r="BK9" s="29"/>
      <c r="BL9" s="29"/>
      <c r="BM9" s="29"/>
      <c r="BN9" s="29"/>
      <c r="BO9" s="29"/>
      <c r="BP9" s="29"/>
      <c r="BQ9" s="29"/>
      <c r="BR9" s="29"/>
      <c r="BS9" s="29"/>
    </row>
    <row r="10" spans="1:73" ht="15" outlineLevel="1" x14ac:dyDescent="0.25">
      <c r="F10" s="29"/>
      <c r="G10" s="29"/>
      <c r="H10" s="29"/>
      <c r="I10" s="29"/>
      <c r="J10" s="29"/>
      <c r="K10" s="29"/>
      <c r="L10" s="29"/>
      <c r="M10" s="29"/>
      <c r="R10" s="37"/>
      <c r="S10" s="38"/>
      <c r="T10" s="42"/>
      <c r="U10" s="38"/>
      <c r="V10" s="38"/>
      <c r="W10" s="40" t="s">
        <v>57</v>
      </c>
      <c r="X10" s="43">
        <v>29.3</v>
      </c>
      <c r="Y10" s="44" t="s">
        <v>0</v>
      </c>
      <c r="Z10" s="35" t="s">
        <v>58</v>
      </c>
      <c r="AA10" s="45"/>
      <c r="AB10" s="46">
        <f>IF(AB8&gt;0,ROUND(X10*AB8*2,1)/2,AB9)</f>
        <v>0.45</v>
      </c>
      <c r="AC10" s="47"/>
      <c r="AD10" s="48" t="s">
        <v>60</v>
      </c>
      <c r="AE10" s="46">
        <f>X10+AB10</f>
        <v>29.75</v>
      </c>
      <c r="AF10" t="s">
        <v>0</v>
      </c>
      <c r="BB10" s="29"/>
      <c r="BC10" s="29"/>
      <c r="BD10" s="29"/>
      <c r="BE10" s="29"/>
      <c r="BF10" s="29"/>
      <c r="BG10" s="29"/>
      <c r="BH10" s="29"/>
      <c r="BI10" s="29"/>
      <c r="BJ10" s="34"/>
      <c r="BK10" s="29"/>
      <c r="BL10" s="29"/>
      <c r="BM10" s="29"/>
      <c r="BN10" s="29"/>
      <c r="BO10" s="29"/>
      <c r="BP10" s="29"/>
      <c r="BQ10" s="29"/>
      <c r="BR10" s="29"/>
      <c r="BS10" s="29"/>
    </row>
    <row r="11" spans="1:73" s="57" customFormat="1" ht="14.25" customHeight="1" x14ac:dyDescent="0.2">
      <c r="A11" s="181" t="s">
        <v>61</v>
      </c>
      <c r="B11" s="182"/>
      <c r="C11" s="182"/>
      <c r="D11" s="183"/>
      <c r="E11" s="49"/>
      <c r="F11" s="184" t="s">
        <v>62</v>
      </c>
      <c r="G11" s="185"/>
      <c r="H11" s="185"/>
      <c r="I11" s="185"/>
      <c r="J11" s="185"/>
      <c r="K11" s="185"/>
      <c r="L11" s="185"/>
      <c r="M11" s="186"/>
      <c r="N11" s="50"/>
      <c r="O11" s="181" t="s">
        <v>63</v>
      </c>
      <c r="P11" s="182"/>
      <c r="Q11" s="182"/>
      <c r="R11" s="182"/>
      <c r="S11" s="183"/>
      <c r="T11" s="51"/>
      <c r="U11" s="181" t="s">
        <v>64</v>
      </c>
      <c r="V11" s="182"/>
      <c r="W11" s="182"/>
      <c r="X11" s="185"/>
      <c r="Y11" s="185"/>
      <c r="Z11" s="186"/>
      <c r="AA11" s="51"/>
      <c r="AB11" s="184" t="s">
        <v>65</v>
      </c>
      <c r="AC11" s="185"/>
      <c r="AD11" s="185"/>
      <c r="AE11" s="182"/>
      <c r="AF11" s="183"/>
      <c r="AG11" s="51"/>
      <c r="AH11" s="52"/>
      <c r="AI11" s="52"/>
      <c r="AJ11" s="52"/>
      <c r="AK11" s="51"/>
      <c r="AL11" s="53"/>
      <c r="AM11" s="54" t="s">
        <v>20</v>
      </c>
      <c r="AN11" s="54" t="s">
        <v>21</v>
      </c>
      <c r="AO11" s="54"/>
      <c r="AP11" s="54" t="s">
        <v>22</v>
      </c>
      <c r="AQ11" s="54" t="s">
        <v>23</v>
      </c>
      <c r="AR11" s="54" t="s">
        <v>24</v>
      </c>
      <c r="AS11" s="54" t="s">
        <v>25</v>
      </c>
      <c r="AT11" s="54" t="s">
        <v>26</v>
      </c>
      <c r="AU11" s="54" t="s">
        <v>27</v>
      </c>
      <c r="AV11" s="54" t="s">
        <v>28</v>
      </c>
      <c r="AW11" s="54" t="s">
        <v>28</v>
      </c>
      <c r="AX11" s="54" t="s">
        <v>28</v>
      </c>
      <c r="AY11" s="54" t="s">
        <v>28</v>
      </c>
      <c r="AZ11" s="54" t="s">
        <v>28</v>
      </c>
      <c r="BA11" s="54" t="s">
        <v>28</v>
      </c>
      <c r="BB11" s="55"/>
      <c r="BC11" s="55"/>
      <c r="BD11" s="55"/>
      <c r="BE11" s="55"/>
      <c r="BF11" s="55"/>
      <c r="BG11" s="55"/>
      <c r="BH11" s="55"/>
      <c r="BI11" s="55"/>
      <c r="BJ11" s="56"/>
      <c r="BK11" s="55"/>
      <c r="BL11" s="55"/>
      <c r="BM11" s="55"/>
      <c r="BN11" s="55"/>
      <c r="BO11" s="55"/>
      <c r="BP11" s="55"/>
      <c r="BQ11" s="55"/>
      <c r="BR11" s="55"/>
      <c r="BS11" s="55"/>
      <c r="BT11" s="53"/>
      <c r="BU11" s="53"/>
    </row>
    <row r="12" spans="1:73" s="63" customFormat="1" ht="212.25" customHeight="1" outlineLevel="1" collapsed="1" x14ac:dyDescent="0.2">
      <c r="A12" s="58" t="s">
        <v>66</v>
      </c>
      <c r="B12" s="58" t="s">
        <v>67</v>
      </c>
      <c r="C12" s="58" t="s">
        <v>68</v>
      </c>
      <c r="D12" s="58" t="s">
        <v>69</v>
      </c>
      <c r="E12" s="49"/>
      <c r="F12" s="59" t="s">
        <v>70</v>
      </c>
      <c r="G12" s="59" t="s">
        <v>71</v>
      </c>
      <c r="H12" s="60" t="s">
        <v>72</v>
      </c>
      <c r="I12" s="59" t="s">
        <v>73</v>
      </c>
      <c r="J12" s="59" t="s">
        <v>74</v>
      </c>
      <c r="K12" s="59" t="s">
        <v>75</v>
      </c>
      <c r="L12" s="59" t="s">
        <v>76</v>
      </c>
      <c r="M12" s="59" t="s">
        <v>77</v>
      </c>
      <c r="N12" s="49"/>
      <c r="O12" s="58" t="s">
        <v>78</v>
      </c>
      <c r="P12" s="58" t="s">
        <v>79</v>
      </c>
      <c r="Q12" s="58" t="s">
        <v>80</v>
      </c>
      <c r="R12" s="58" t="s">
        <v>81</v>
      </c>
      <c r="S12" s="58" t="s">
        <v>82</v>
      </c>
      <c r="T12" s="61"/>
      <c r="U12" s="58" t="s">
        <v>83</v>
      </c>
      <c r="V12" s="58" t="s">
        <v>84</v>
      </c>
      <c r="W12" s="58" t="s">
        <v>85</v>
      </c>
      <c r="X12" s="58" t="s">
        <v>86</v>
      </c>
      <c r="Y12" s="58" t="s">
        <v>87</v>
      </c>
      <c r="Z12" s="58" t="s">
        <v>88</v>
      </c>
      <c r="AA12" s="61"/>
      <c r="AB12" s="62" t="s">
        <v>89</v>
      </c>
      <c r="AC12" s="58" t="s">
        <v>90</v>
      </c>
      <c r="AD12" s="58" t="s">
        <v>91</v>
      </c>
      <c r="AE12" s="58" t="s">
        <v>87</v>
      </c>
      <c r="AF12" s="58" t="s">
        <v>92</v>
      </c>
      <c r="AG12" s="61"/>
      <c r="AH12" s="58" t="s">
        <v>93</v>
      </c>
      <c r="AI12" s="58" t="s">
        <v>94</v>
      </c>
      <c r="AJ12" s="58" t="s">
        <v>95</v>
      </c>
      <c r="AK12" s="49"/>
      <c r="AM12" s="64" t="s">
        <v>29</v>
      </c>
      <c r="AN12" s="64" t="s">
        <v>30</v>
      </c>
      <c r="AO12" s="65" t="s">
        <v>40</v>
      </c>
      <c r="AP12" s="65" t="s">
        <v>41</v>
      </c>
      <c r="AQ12" s="64" t="s">
        <v>32</v>
      </c>
      <c r="AR12" s="64" t="s">
        <v>31</v>
      </c>
      <c r="AS12" s="64" t="s">
        <v>33</v>
      </c>
      <c r="AT12" s="64" t="s">
        <v>34</v>
      </c>
      <c r="AU12" s="64" t="s">
        <v>42</v>
      </c>
      <c r="AV12" s="64" t="s">
        <v>35</v>
      </c>
      <c r="AW12" s="64" t="s">
        <v>36</v>
      </c>
      <c r="AX12" s="64" t="s">
        <v>37</v>
      </c>
      <c r="AY12" s="64" t="s">
        <v>38</v>
      </c>
      <c r="AZ12" s="64" t="s">
        <v>39</v>
      </c>
      <c r="BA12" s="64" t="s">
        <v>43</v>
      </c>
      <c r="BB12" s="66" t="s">
        <v>5</v>
      </c>
      <c r="BC12" s="66" t="s">
        <v>8</v>
      </c>
      <c r="BD12" s="66" t="s">
        <v>19</v>
      </c>
      <c r="BE12" s="67" t="s">
        <v>9</v>
      </c>
      <c r="BF12" s="67" t="s">
        <v>6</v>
      </c>
      <c r="BG12" s="67" t="s">
        <v>4</v>
      </c>
      <c r="BH12" s="67" t="s">
        <v>10</v>
      </c>
      <c r="BI12" s="67" t="s">
        <v>7</v>
      </c>
      <c r="BJ12" s="68" t="s">
        <v>14</v>
      </c>
      <c r="BK12" s="66" t="s">
        <v>11</v>
      </c>
      <c r="BL12" s="66" t="s">
        <v>12</v>
      </c>
      <c r="BM12" s="66" t="s">
        <v>15</v>
      </c>
      <c r="BN12" s="69" t="s">
        <v>16</v>
      </c>
      <c r="BO12" s="69" t="s">
        <v>17</v>
      </c>
      <c r="BP12" s="69" t="s">
        <v>18</v>
      </c>
      <c r="BQ12" s="70" t="s">
        <v>13</v>
      </c>
      <c r="BR12" s="66" t="s">
        <v>1</v>
      </c>
      <c r="BS12" s="71" t="s">
        <v>2</v>
      </c>
    </row>
    <row r="13" spans="1:73" s="57" customFormat="1" x14ac:dyDescent="0.2">
      <c r="A13" s="72"/>
      <c r="B13" s="72"/>
      <c r="C13" s="72"/>
      <c r="D13" s="73">
        <v>41</v>
      </c>
      <c r="E13" s="74"/>
      <c r="F13" s="75"/>
      <c r="G13" s="75"/>
      <c r="H13" s="75"/>
      <c r="I13" s="75"/>
      <c r="J13" s="75"/>
      <c r="K13" s="75"/>
      <c r="L13" s="75"/>
      <c r="M13" s="75"/>
      <c r="N13" s="74"/>
      <c r="O13" s="76"/>
      <c r="P13" s="77">
        <v>1.5</v>
      </c>
      <c r="Q13" s="77">
        <v>2</v>
      </c>
      <c r="R13" s="77"/>
      <c r="S13" s="77"/>
      <c r="T13" s="78"/>
      <c r="U13" s="76"/>
      <c r="V13" s="76"/>
      <c r="W13" s="76"/>
      <c r="X13" s="77">
        <v>1.25</v>
      </c>
      <c r="Y13" s="77">
        <v>1.5</v>
      </c>
      <c r="Z13" s="77">
        <v>2</v>
      </c>
      <c r="AA13" s="78"/>
      <c r="AB13" s="79">
        <v>1</v>
      </c>
      <c r="AC13" s="80">
        <v>1</v>
      </c>
      <c r="AD13" s="80">
        <v>1.25</v>
      </c>
      <c r="AE13" s="80">
        <v>1.5</v>
      </c>
      <c r="AF13" s="80">
        <v>2</v>
      </c>
      <c r="AG13" s="78"/>
      <c r="AH13" s="77"/>
      <c r="AI13" s="81">
        <f>X6</f>
        <v>0.10640000000000001</v>
      </c>
      <c r="AJ13" s="81">
        <v>8.3299999999999999E-2</v>
      </c>
      <c r="AK13" s="78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5"/>
      <c r="BC13" s="75"/>
      <c r="BD13" s="75"/>
      <c r="BE13" s="75"/>
      <c r="BF13" s="75"/>
      <c r="BG13" s="75"/>
      <c r="BH13" s="75"/>
      <c r="BI13" s="75"/>
      <c r="BJ13" s="82"/>
      <c r="BK13" s="75"/>
      <c r="BL13" s="75"/>
      <c r="BM13" s="75"/>
      <c r="BN13" s="75"/>
      <c r="BO13" s="77">
        <v>1.25</v>
      </c>
      <c r="BP13" s="75"/>
      <c r="BQ13" s="77">
        <v>1.25</v>
      </c>
      <c r="BR13" s="77">
        <v>1.5</v>
      </c>
      <c r="BS13" s="77">
        <v>2</v>
      </c>
    </row>
    <row r="14" spans="1:73" s="95" customFormat="1" x14ac:dyDescent="0.2">
      <c r="A14" s="83" t="s">
        <v>97</v>
      </c>
      <c r="B14" s="45"/>
      <c r="C14" s="45"/>
      <c r="D14" s="84"/>
      <c r="E14" s="85"/>
      <c r="F14" s="75"/>
      <c r="G14" s="86">
        <f>ROUND((X9*$F$4),2)-SUM(G15:G67)</f>
        <v>26.5</v>
      </c>
      <c r="H14" s="75"/>
      <c r="I14" s="75"/>
      <c r="J14" s="75"/>
      <c r="K14" s="75"/>
      <c r="L14" s="75"/>
      <c r="M14" s="75"/>
      <c r="N14" s="87"/>
      <c r="O14" s="88"/>
      <c r="P14" s="89"/>
      <c r="Q14" s="90"/>
      <c r="R14" s="90"/>
      <c r="S14" s="90"/>
      <c r="T14" s="91"/>
      <c r="U14" s="92"/>
      <c r="V14" s="89"/>
      <c r="W14" s="93"/>
      <c r="X14" s="92"/>
      <c r="Y14" s="92"/>
      <c r="Z14" s="90"/>
      <c r="AA14" s="91"/>
      <c r="AB14" s="92"/>
      <c r="AC14" s="92"/>
      <c r="AD14" s="92"/>
      <c r="AE14" s="92"/>
      <c r="AF14" s="92"/>
      <c r="AG14" s="78"/>
      <c r="AH14" s="94"/>
      <c r="AI14" s="94"/>
      <c r="AJ14" s="94"/>
      <c r="AK14" s="91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75"/>
      <c r="BC14" s="75"/>
      <c r="BD14" s="75"/>
      <c r="BE14" s="75"/>
      <c r="BF14" s="75"/>
      <c r="BG14" s="75"/>
      <c r="BH14" s="75"/>
      <c r="BI14" s="75"/>
      <c r="BJ14" s="82"/>
      <c r="BK14" s="75"/>
      <c r="BL14" s="75"/>
      <c r="BM14" s="75"/>
      <c r="BN14" s="75"/>
      <c r="BO14" s="75"/>
      <c r="BP14" s="75"/>
      <c r="BQ14" s="75"/>
      <c r="BR14" s="75"/>
      <c r="BS14" s="75"/>
    </row>
    <row r="15" spans="1:73" s="106" customFormat="1" ht="15" x14ac:dyDescent="0.25">
      <c r="A15" s="97"/>
      <c r="B15" s="98"/>
      <c r="C15" s="98"/>
      <c r="D15" s="99"/>
      <c r="E15" s="100"/>
      <c r="F15" s="75"/>
      <c r="G15" s="75"/>
      <c r="H15" s="75"/>
      <c r="I15" s="75"/>
      <c r="J15" s="75"/>
      <c r="K15" s="75"/>
      <c r="L15" s="75"/>
      <c r="M15" s="75"/>
      <c r="N15" s="101"/>
      <c r="O15" s="99"/>
      <c r="P15" s="99"/>
      <c r="Q15" s="99"/>
      <c r="R15" s="99"/>
      <c r="S15" s="99"/>
      <c r="T15" s="100"/>
      <c r="U15" s="102"/>
      <c r="V15" s="103"/>
      <c r="W15" s="104"/>
      <c r="X15" s="102"/>
      <c r="Y15" s="102"/>
      <c r="Z15" s="99"/>
      <c r="AA15" s="100"/>
      <c r="AB15" s="102"/>
      <c r="AC15" s="102"/>
      <c r="AD15" s="102"/>
      <c r="AE15" s="102"/>
      <c r="AF15" s="102"/>
      <c r="AG15" s="78"/>
      <c r="AH15" s="105"/>
      <c r="AI15" s="105"/>
      <c r="AJ15" s="105"/>
      <c r="AK15" s="100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75"/>
      <c r="BC15" s="75"/>
      <c r="BD15" s="75"/>
      <c r="BE15" s="75"/>
      <c r="BF15" s="75"/>
      <c r="BG15" s="75"/>
      <c r="BH15" s="75"/>
      <c r="BI15" s="75"/>
      <c r="BJ15" s="82"/>
      <c r="BK15" s="75"/>
      <c r="BL15" s="75"/>
      <c r="BM15" s="75"/>
      <c r="BN15" s="75"/>
      <c r="BO15" s="75"/>
      <c r="BP15" s="75"/>
      <c r="BQ15" s="75"/>
      <c r="BR15" s="75"/>
      <c r="BS15" s="75"/>
    </row>
    <row r="16" spans="1:73" s="95" customFormat="1" ht="15" x14ac:dyDescent="0.2">
      <c r="A16" s="76" t="s">
        <v>96</v>
      </c>
      <c r="B16" s="107">
        <v>6</v>
      </c>
      <c r="C16" s="108">
        <f>B16-2</f>
        <v>4</v>
      </c>
      <c r="D16" s="109">
        <f t="shared" ref="D16:D68" si="0">ROUND(IF($F$4&lt;=100%,$D$13/5*C16*$F$4,$D$13/5*C16*100%),2)</f>
        <v>32.799999999999997</v>
      </c>
      <c r="E16" s="91"/>
      <c r="F16" s="110">
        <v>32.799999999999997</v>
      </c>
      <c r="G16" s="110"/>
      <c r="H16" s="110"/>
      <c r="I16" s="110"/>
      <c r="J16" s="110"/>
      <c r="K16" s="110"/>
      <c r="L16" s="110"/>
      <c r="M16" s="110"/>
      <c r="N16" s="111"/>
      <c r="O16" s="112"/>
      <c r="P16" s="112"/>
      <c r="Q16" s="112"/>
      <c r="R16" s="113">
        <f t="shared" ref="R16:R68" si="1">SUM(F16:Q16)</f>
        <v>32.799999999999997</v>
      </c>
      <c r="S16" s="109">
        <f>SUM(O16:Q16)</f>
        <v>0</v>
      </c>
      <c r="T16" s="91"/>
      <c r="U16" s="114">
        <f t="shared" ref="U16:U68" si="2">IF(R16=0,0,BK16)</f>
        <v>0</v>
      </c>
      <c r="V16" s="115">
        <f t="shared" ref="V16:V68" si="3">IF(R16=0,0,BP16)</f>
        <v>0</v>
      </c>
      <c r="W16" s="116">
        <f>BN16</f>
        <v>0</v>
      </c>
      <c r="X16" s="114">
        <f t="shared" ref="X16:X68" si="4">IF(R16=0,0,BO16+BQ16)</f>
        <v>0</v>
      </c>
      <c r="Y16" s="114">
        <f t="shared" ref="Y16:Z31" si="5">IF(P16="",0,P16)</f>
        <v>0</v>
      </c>
      <c r="Z16" s="114">
        <f t="shared" si="5"/>
        <v>0</v>
      </c>
      <c r="AA16" s="91"/>
      <c r="AB16" s="114">
        <f>ROUND($AE$10*U16*AB$13,1)</f>
        <v>0</v>
      </c>
      <c r="AC16" s="114">
        <f>IF(V16&lt;=0,0,ROUND($AE$10*V16*AC$13,1))</f>
        <v>0</v>
      </c>
      <c r="AD16" s="114">
        <f t="shared" ref="AD16:AF31" si="6">ROUND($AE$10*X16*AD$13,1)</f>
        <v>0</v>
      </c>
      <c r="AE16" s="114">
        <f t="shared" si="6"/>
        <v>0</v>
      </c>
      <c r="AF16" s="114">
        <f t="shared" si="6"/>
        <v>0</v>
      </c>
      <c r="AG16" s="78"/>
      <c r="AH16" s="96">
        <f>SUM(AB16:AG16)</f>
        <v>0</v>
      </c>
      <c r="AI16" s="96">
        <f t="shared" ref="AI16:AI68" si="7">IF(V16&lt;0,ROUND((U16+X16+Y16+Z16)*$AE$10*$AI$13*2,1)/2,ROUND((U16+V16+X16+Y16+Z16)*$AE$10*$AI$13*2,1)/2)</f>
        <v>0</v>
      </c>
      <c r="AJ16" s="96">
        <f>ROUND((AH16+AI16)*$AJ$13*2,1)/2</f>
        <v>0</v>
      </c>
      <c r="AK16" s="91"/>
      <c r="AM16" s="117" t="str">
        <f t="shared" ref="AM16:AM68" si="8">IF(SUM(O16:Q16)=0,"OUI","NON")</f>
        <v>OUI</v>
      </c>
      <c r="AN16" s="117" t="str">
        <f>IF(SUM(O16:Q16)=0,"OUI","NON")</f>
        <v>OUI</v>
      </c>
      <c r="AO16" s="117" t="str">
        <f>IF($R16&lt;41,"OUI","NON")</f>
        <v>OUI</v>
      </c>
      <c r="AP16" s="117" t="str">
        <f>IF($R16=41,"OUI","NON")</f>
        <v>NON</v>
      </c>
      <c r="AQ16" s="117" t="str">
        <f>IF(AND($R16&lt;=45,$R16&gt;41),"OUI","NON")</f>
        <v>NON</v>
      </c>
      <c r="AR16" s="117" t="str">
        <f>IF(BD16&gt;0,"OUI","NON")</f>
        <v>NON</v>
      </c>
      <c r="AS16" s="117" t="str">
        <f>IF(BJ16=0,"NON","OUI")</f>
        <v>NON</v>
      </c>
      <c r="AT16" s="117" t="str">
        <f t="shared" ref="AT16:AT68" si="9">IF(AND(BN15&gt;=80,BN16&gt;=80),"OUI","NON")</f>
        <v>NON</v>
      </c>
      <c r="AU16" s="117" t="str">
        <f t="shared" ref="AU16:AU68" si="10">IF(AND(BN16=80,BN15&lt;80),"OUI","NON")</f>
        <v>NON</v>
      </c>
      <c r="AV16" s="118">
        <f t="shared" ref="AV16:AV68" si="11">IF(AND(AM16="NON",AN16="NON"),"",IF(AM16="OUI",1,IF(AND(AN16="OUI",AR16="OUI"),2,IF(AP16="OUI",3,4))))</f>
        <v>1</v>
      </c>
      <c r="AW16" s="118" t="str">
        <f t="shared" ref="AW16:AW68" si="12">IF(OR(AM16="OUI",AN16="OUI"),"",IF(AP16="OUI",IF(AR16="OUI",5,6),IF(AO16="OUI",IF(AR16="OUI",7,8),"")))</f>
        <v/>
      </c>
      <c r="AX16" s="118" t="str">
        <f t="shared" ref="AX16:AX68" si="13">IF(SUM(AV16:AW16)&gt;0,"",IF(AND(AQ16="OUI",AR16="NON",AS16="NON"),IF(AT16="OUI",9,IF(AU16="NON",10,11)),""))</f>
        <v/>
      </c>
      <c r="AY16" s="118" t="str">
        <f t="shared" ref="AY16:AY68" si="14">IF(SUM(AV16:AW16)&gt;0,"",IF(AQ16="OUI",IF(AR16="NON",IF(AS16="oui",IF(AT16="OUI",12,IF(AU16="NON",13,14)),""),15),""))</f>
        <v/>
      </c>
      <c r="AZ16" s="118" t="str">
        <f t="shared" ref="AZ16:AZ68" si="15">IF(SUM(AV16:AY16)&gt;0,"",IF(AQ16="NON",IF(AR16="OUI",16,IF(AT16="OUI",17,IF(AU16="NON",18,19))),""))</f>
        <v/>
      </c>
      <c r="BA16" s="119">
        <f>SUM(AV16:AZ16)</f>
        <v>1</v>
      </c>
      <c r="BB16" s="75">
        <f t="shared" ref="BB16:BI47" si="16">F16</f>
        <v>32.799999999999997</v>
      </c>
      <c r="BC16" s="75">
        <f t="shared" si="16"/>
        <v>0</v>
      </c>
      <c r="BD16" s="75">
        <f t="shared" si="16"/>
        <v>0</v>
      </c>
      <c r="BE16" s="75">
        <f t="shared" si="16"/>
        <v>0</v>
      </c>
      <c r="BF16" s="75">
        <f t="shared" si="16"/>
        <v>0</v>
      </c>
      <c r="BG16" s="75">
        <f t="shared" si="16"/>
        <v>0</v>
      </c>
      <c r="BH16" s="75">
        <f t="shared" si="16"/>
        <v>0</v>
      </c>
      <c r="BI16" s="75">
        <f t="shared" si="16"/>
        <v>0</v>
      </c>
      <c r="BJ16" s="82">
        <f>SUM(BE16:BI16)</f>
        <v>0</v>
      </c>
      <c r="BK16" s="120">
        <f>IF(H16&gt;0,R16-P16-Q16-H16-BQ16,IF(BL16&gt;0,R16-BB16-BC16-BJ16-BD16-P16-Q16-BL16-BQ16,R16-BB16-BC16-BJ16-BD16-P16-Q16-BQ16))</f>
        <v>0</v>
      </c>
      <c r="BL16" s="121">
        <f t="shared" ref="BL16:BL32" si="17">IF(SUM(O16:Q16)=0,IF(H16&gt;=D16,D16*-1,0),R16-BQ16-D16-BD16)</f>
        <v>0</v>
      </c>
      <c r="BM16" s="75">
        <f>SUM($BL$16:BL16)</f>
        <v>0</v>
      </c>
      <c r="BN16" s="75">
        <f t="shared" ref="BN16:BN68" si="18">IF(BN15+BL16&lt;=80,BN15+BL16,IF(BL16&lt;0,BN15+BL16,80))</f>
        <v>0</v>
      </c>
      <c r="BO16" s="75">
        <f t="shared" ref="BO16:BO68" si="19">IF(AND(76&lt;BN15,BN15&lt;80),IF(BN15+BL16&lt;=80,0,BL16-(80-BN15)),IF(BN15&lt;76,0,IF(BL16&gt;0,BL16,0)))</f>
        <v>0</v>
      </c>
      <c r="BP16" s="75">
        <f t="shared" ref="BP16:BP68" si="20">BL16-BO16</f>
        <v>0</v>
      </c>
      <c r="BQ16" s="75">
        <f t="shared" ref="BQ16:BQ68" si="21">IF(R16&gt;D16+4,R16-(D16+4),0)</f>
        <v>0</v>
      </c>
      <c r="BR16" s="75">
        <f t="shared" ref="BR16:BS47" si="22">P16</f>
        <v>0</v>
      </c>
      <c r="BS16" s="75">
        <f t="shared" si="22"/>
        <v>0</v>
      </c>
    </row>
    <row r="17" spans="1:71" s="95" customFormat="1" ht="15" x14ac:dyDescent="0.2">
      <c r="A17" s="76" t="s">
        <v>98</v>
      </c>
      <c r="B17" s="108">
        <v>7</v>
      </c>
      <c r="C17" s="108">
        <f t="shared" ref="C17:C67" si="23">B17-2</f>
        <v>5</v>
      </c>
      <c r="D17" s="109">
        <f t="shared" si="0"/>
        <v>41</v>
      </c>
      <c r="E17" s="91"/>
      <c r="F17" s="110"/>
      <c r="G17" s="110"/>
      <c r="H17" s="110"/>
      <c r="I17" s="110"/>
      <c r="J17" s="110"/>
      <c r="K17" s="110"/>
      <c r="L17" s="110"/>
      <c r="M17" s="110"/>
      <c r="N17" s="111"/>
      <c r="O17" s="122">
        <v>41</v>
      </c>
      <c r="P17" s="122"/>
      <c r="Q17" s="122"/>
      <c r="R17" s="113">
        <f t="shared" si="1"/>
        <v>41</v>
      </c>
      <c r="S17" s="109">
        <f t="shared" ref="S17:S21" si="24">SUM(O17:Q17)</f>
        <v>41</v>
      </c>
      <c r="T17" s="91"/>
      <c r="U17" s="114">
        <f t="shared" si="2"/>
        <v>41</v>
      </c>
      <c r="V17" s="115">
        <f t="shared" si="3"/>
        <v>0</v>
      </c>
      <c r="W17" s="116">
        <f t="shared" ref="W17:W68" si="25">BN17</f>
        <v>0</v>
      </c>
      <c r="X17" s="114">
        <f t="shared" si="4"/>
        <v>0</v>
      </c>
      <c r="Y17" s="114">
        <f t="shared" si="5"/>
        <v>0</v>
      </c>
      <c r="Z17" s="114">
        <f t="shared" si="5"/>
        <v>0</v>
      </c>
      <c r="AA17" s="91"/>
      <c r="AB17" s="114">
        <f t="shared" ref="AB17:AB68" si="26">ROUND($AE$10*U17*AB$13,1)</f>
        <v>1219.8</v>
      </c>
      <c r="AC17" s="114">
        <f t="shared" ref="AC17:AC68" si="27">IF(V17&lt;=0,0,ROUND($AE$10*V17*AC$13,1))</f>
        <v>0</v>
      </c>
      <c r="AD17" s="114">
        <f t="shared" si="6"/>
        <v>0</v>
      </c>
      <c r="AE17" s="114">
        <f t="shared" si="6"/>
        <v>0</v>
      </c>
      <c r="AF17" s="114">
        <f t="shared" si="6"/>
        <v>0</v>
      </c>
      <c r="AG17" s="91"/>
      <c r="AH17" s="96">
        <f t="shared" ref="AH17:AH68" si="28">SUM(AB17:AG17)</f>
        <v>1219.8</v>
      </c>
      <c r="AI17" s="96">
        <f t="shared" si="7"/>
        <v>129.80000000000001</v>
      </c>
      <c r="AJ17" s="96">
        <f t="shared" ref="AJ17:AJ68" si="29">ROUND((AH17+AI17)*$AJ$13*2,1)/2</f>
        <v>112.4</v>
      </c>
      <c r="AK17" s="91"/>
      <c r="AM17" s="117" t="str">
        <f t="shared" si="8"/>
        <v>NON</v>
      </c>
      <c r="AN17" s="117" t="str">
        <f t="shared" ref="AN17:AN68" si="30">IF(SUM(O17:Q17)=0,"OUI","NON")</f>
        <v>NON</v>
      </c>
      <c r="AO17" s="117" t="str">
        <f t="shared" ref="AO17:AO68" si="31">IF($R17&lt;41,"OUI","NON")</f>
        <v>NON</v>
      </c>
      <c r="AP17" s="117" t="str">
        <f t="shared" ref="AP17:AP68" si="32">IF($R17=41,"OUI","NON")</f>
        <v>OUI</v>
      </c>
      <c r="AQ17" s="117" t="str">
        <f t="shared" ref="AQ17:AQ68" si="33">IF(AND($R17&lt;=45,$R17&gt;41),"OUI","NON")</f>
        <v>NON</v>
      </c>
      <c r="AR17" s="117" t="str">
        <f t="shared" ref="AR17:AR68" si="34">IF(BD17&gt;0,"OUI","NON")</f>
        <v>NON</v>
      </c>
      <c r="AS17" s="117" t="str">
        <f t="shared" ref="AS17:AS68" si="35">IF(BJ17=0,"NON","OUI")</f>
        <v>NON</v>
      </c>
      <c r="AT17" s="117" t="str">
        <f t="shared" si="9"/>
        <v>NON</v>
      </c>
      <c r="AU17" s="117" t="str">
        <f t="shared" si="10"/>
        <v>NON</v>
      </c>
      <c r="AV17" s="118" t="str">
        <f t="shared" si="11"/>
        <v/>
      </c>
      <c r="AW17" s="118">
        <f t="shared" si="12"/>
        <v>6</v>
      </c>
      <c r="AX17" s="118" t="str">
        <f t="shared" si="13"/>
        <v/>
      </c>
      <c r="AY17" s="118" t="str">
        <f t="shared" si="14"/>
        <v/>
      </c>
      <c r="AZ17" s="118" t="str">
        <f t="shared" si="15"/>
        <v/>
      </c>
      <c r="BA17" s="119">
        <f t="shared" ref="BA17:BA68" si="36">SUM(AV17:AZ17)</f>
        <v>6</v>
      </c>
      <c r="BB17" s="75">
        <f t="shared" si="16"/>
        <v>0</v>
      </c>
      <c r="BC17" s="75">
        <f t="shared" si="16"/>
        <v>0</v>
      </c>
      <c r="BD17" s="75">
        <f t="shared" si="16"/>
        <v>0</v>
      </c>
      <c r="BE17" s="75">
        <f t="shared" si="16"/>
        <v>0</v>
      </c>
      <c r="BF17" s="75">
        <f t="shared" si="16"/>
        <v>0</v>
      </c>
      <c r="BG17" s="75">
        <f t="shared" si="16"/>
        <v>0</v>
      </c>
      <c r="BH17" s="75">
        <f t="shared" si="16"/>
        <v>0</v>
      </c>
      <c r="BI17" s="75">
        <f t="shared" si="16"/>
        <v>0</v>
      </c>
      <c r="BJ17" s="82">
        <f t="shared" ref="BJ17:BJ47" si="37">SUM(BE17:BI17)</f>
        <v>0</v>
      </c>
      <c r="BK17" s="120">
        <f t="shared" ref="BK17:BK68" si="38">IF(H17&gt;0,R17-P17-Q17-H17-BQ17,IF(BL17&gt;0,R17-BB17-BC17-BJ17-BD17-P17-Q17-BL17-BQ17,R17-BB17-BC17-BJ17-BD17-P17-Q17-BQ17))</f>
        <v>41</v>
      </c>
      <c r="BL17" s="121">
        <f t="shared" si="17"/>
        <v>0</v>
      </c>
      <c r="BM17" s="75">
        <f>SUM($BL$16:BL17)</f>
        <v>0</v>
      </c>
      <c r="BN17" s="75">
        <f t="shared" si="18"/>
        <v>0</v>
      </c>
      <c r="BO17" s="75">
        <f t="shared" si="19"/>
        <v>0</v>
      </c>
      <c r="BP17" s="75">
        <f t="shared" si="20"/>
        <v>0</v>
      </c>
      <c r="BQ17" s="75">
        <f t="shared" si="21"/>
        <v>0</v>
      </c>
      <c r="BR17" s="75">
        <f t="shared" si="22"/>
        <v>0</v>
      </c>
      <c r="BS17" s="75">
        <f t="shared" si="22"/>
        <v>0</v>
      </c>
    </row>
    <row r="18" spans="1:71" s="95" customFormat="1" ht="15" x14ac:dyDescent="0.2">
      <c r="A18" s="76" t="s">
        <v>99</v>
      </c>
      <c r="B18" s="108">
        <v>7</v>
      </c>
      <c r="C18" s="108">
        <f t="shared" si="23"/>
        <v>5</v>
      </c>
      <c r="D18" s="109">
        <f t="shared" si="0"/>
        <v>41</v>
      </c>
      <c r="E18" s="91"/>
      <c r="F18" s="110"/>
      <c r="G18" s="110"/>
      <c r="H18" s="110"/>
      <c r="I18" s="110"/>
      <c r="J18" s="110"/>
      <c r="K18" s="110"/>
      <c r="L18" s="110"/>
      <c r="M18" s="110"/>
      <c r="N18" s="111"/>
      <c r="O18" s="112">
        <v>41</v>
      </c>
      <c r="P18" s="112"/>
      <c r="Q18" s="112"/>
      <c r="R18" s="113">
        <f t="shared" si="1"/>
        <v>41</v>
      </c>
      <c r="S18" s="109">
        <f>SUM(O18:Q18)</f>
        <v>41</v>
      </c>
      <c r="T18" s="91"/>
      <c r="U18" s="114">
        <f t="shared" si="2"/>
        <v>41</v>
      </c>
      <c r="V18" s="115">
        <f t="shared" si="3"/>
        <v>0</v>
      </c>
      <c r="W18" s="116">
        <f t="shared" si="25"/>
        <v>0</v>
      </c>
      <c r="X18" s="114">
        <f t="shared" si="4"/>
        <v>0</v>
      </c>
      <c r="Y18" s="114">
        <f t="shared" si="5"/>
        <v>0</v>
      </c>
      <c r="Z18" s="114">
        <f t="shared" si="5"/>
        <v>0</v>
      </c>
      <c r="AA18" s="91"/>
      <c r="AB18" s="114">
        <f t="shared" si="26"/>
        <v>1219.8</v>
      </c>
      <c r="AC18" s="114">
        <f t="shared" si="27"/>
        <v>0</v>
      </c>
      <c r="AD18" s="114">
        <f t="shared" si="6"/>
        <v>0</v>
      </c>
      <c r="AE18" s="114">
        <f t="shared" si="6"/>
        <v>0</v>
      </c>
      <c r="AF18" s="114">
        <f t="shared" si="6"/>
        <v>0</v>
      </c>
      <c r="AG18" s="91"/>
      <c r="AH18" s="96">
        <f t="shared" si="28"/>
        <v>1219.8</v>
      </c>
      <c r="AI18" s="96">
        <f t="shared" si="7"/>
        <v>129.80000000000001</v>
      </c>
      <c r="AJ18" s="96">
        <f t="shared" si="29"/>
        <v>112.4</v>
      </c>
      <c r="AK18" s="91"/>
      <c r="AM18" s="117" t="str">
        <f t="shared" si="8"/>
        <v>NON</v>
      </c>
      <c r="AN18" s="117" t="str">
        <f t="shared" si="30"/>
        <v>NON</v>
      </c>
      <c r="AO18" s="117" t="str">
        <f t="shared" si="31"/>
        <v>NON</v>
      </c>
      <c r="AP18" s="117" t="str">
        <f t="shared" si="32"/>
        <v>OUI</v>
      </c>
      <c r="AQ18" s="117" t="str">
        <f t="shared" si="33"/>
        <v>NON</v>
      </c>
      <c r="AR18" s="117" t="str">
        <f t="shared" si="34"/>
        <v>NON</v>
      </c>
      <c r="AS18" s="117" t="str">
        <f t="shared" si="35"/>
        <v>NON</v>
      </c>
      <c r="AT18" s="117" t="str">
        <f t="shared" si="9"/>
        <v>NON</v>
      </c>
      <c r="AU18" s="117" t="str">
        <f t="shared" si="10"/>
        <v>NON</v>
      </c>
      <c r="AV18" s="118" t="str">
        <f t="shared" si="11"/>
        <v/>
      </c>
      <c r="AW18" s="118">
        <f t="shared" si="12"/>
        <v>6</v>
      </c>
      <c r="AX18" s="118" t="str">
        <f t="shared" si="13"/>
        <v/>
      </c>
      <c r="AY18" s="118" t="str">
        <f t="shared" si="14"/>
        <v/>
      </c>
      <c r="AZ18" s="118" t="str">
        <f t="shared" si="15"/>
        <v/>
      </c>
      <c r="BA18" s="119">
        <f t="shared" si="36"/>
        <v>6</v>
      </c>
      <c r="BB18" s="75">
        <f t="shared" si="16"/>
        <v>0</v>
      </c>
      <c r="BC18" s="75">
        <f t="shared" si="16"/>
        <v>0</v>
      </c>
      <c r="BD18" s="75">
        <f t="shared" si="16"/>
        <v>0</v>
      </c>
      <c r="BE18" s="75">
        <f t="shared" si="16"/>
        <v>0</v>
      </c>
      <c r="BF18" s="75">
        <f t="shared" si="16"/>
        <v>0</v>
      </c>
      <c r="BG18" s="75">
        <f t="shared" si="16"/>
        <v>0</v>
      </c>
      <c r="BH18" s="75">
        <f t="shared" si="16"/>
        <v>0</v>
      </c>
      <c r="BI18" s="75">
        <f t="shared" si="16"/>
        <v>0</v>
      </c>
      <c r="BJ18" s="82">
        <f t="shared" si="37"/>
        <v>0</v>
      </c>
      <c r="BK18" s="120">
        <f t="shared" si="38"/>
        <v>41</v>
      </c>
      <c r="BL18" s="121">
        <f t="shared" si="17"/>
        <v>0</v>
      </c>
      <c r="BM18" s="75">
        <f>SUM($BL$16:BL18)</f>
        <v>0</v>
      </c>
      <c r="BN18" s="75">
        <f t="shared" si="18"/>
        <v>0</v>
      </c>
      <c r="BO18" s="75">
        <f t="shared" si="19"/>
        <v>0</v>
      </c>
      <c r="BP18" s="75">
        <f t="shared" si="20"/>
        <v>0</v>
      </c>
      <c r="BQ18" s="75">
        <f t="shared" si="21"/>
        <v>0</v>
      </c>
      <c r="BR18" s="75">
        <f t="shared" si="22"/>
        <v>0</v>
      </c>
      <c r="BS18" s="75">
        <f t="shared" si="22"/>
        <v>0</v>
      </c>
    </row>
    <row r="19" spans="1:71" s="95" customFormat="1" ht="15" x14ac:dyDescent="0.2">
      <c r="A19" s="76" t="s">
        <v>100</v>
      </c>
      <c r="B19" s="108">
        <v>7</v>
      </c>
      <c r="C19" s="108">
        <f>B19-2</f>
        <v>5</v>
      </c>
      <c r="D19" s="109">
        <f t="shared" si="0"/>
        <v>41</v>
      </c>
      <c r="E19" s="91"/>
      <c r="F19" s="110"/>
      <c r="G19" s="110"/>
      <c r="H19" s="110"/>
      <c r="I19" s="110"/>
      <c r="J19" s="110"/>
      <c r="K19" s="110"/>
      <c r="L19" s="110"/>
      <c r="M19" s="110"/>
      <c r="N19" s="111"/>
      <c r="O19" s="112">
        <v>42</v>
      </c>
      <c r="P19" s="122"/>
      <c r="Q19" s="122"/>
      <c r="R19" s="113">
        <f t="shared" si="1"/>
        <v>42</v>
      </c>
      <c r="S19" s="109">
        <f>SUM(O19:Q19)</f>
        <v>42</v>
      </c>
      <c r="T19" s="91"/>
      <c r="U19" s="114">
        <f t="shared" si="2"/>
        <v>41</v>
      </c>
      <c r="V19" s="115">
        <f t="shared" si="3"/>
        <v>1</v>
      </c>
      <c r="W19" s="116">
        <f t="shared" si="25"/>
        <v>1</v>
      </c>
      <c r="X19" s="114">
        <f t="shared" si="4"/>
        <v>0</v>
      </c>
      <c r="Y19" s="114">
        <f t="shared" si="5"/>
        <v>0</v>
      </c>
      <c r="Z19" s="114">
        <f t="shared" si="5"/>
        <v>0</v>
      </c>
      <c r="AA19" s="91"/>
      <c r="AB19" s="114">
        <f t="shared" si="26"/>
        <v>1219.8</v>
      </c>
      <c r="AC19" s="114">
        <f t="shared" si="27"/>
        <v>29.8</v>
      </c>
      <c r="AD19" s="114">
        <f t="shared" si="6"/>
        <v>0</v>
      </c>
      <c r="AE19" s="114">
        <f t="shared" si="6"/>
        <v>0</v>
      </c>
      <c r="AF19" s="114">
        <f t="shared" si="6"/>
        <v>0</v>
      </c>
      <c r="AG19" s="91"/>
      <c r="AH19" s="96">
        <f t="shared" si="28"/>
        <v>1249.5999999999999</v>
      </c>
      <c r="AI19" s="96">
        <f t="shared" si="7"/>
        <v>132.94999999999999</v>
      </c>
      <c r="AJ19" s="96">
        <f t="shared" si="29"/>
        <v>115.15</v>
      </c>
      <c r="AK19" s="91"/>
      <c r="AM19" s="117" t="str">
        <f t="shared" si="8"/>
        <v>NON</v>
      </c>
      <c r="AN19" s="117" t="str">
        <f>IF(SUM(O19:Q19)=0,"OUI","NON")</f>
        <v>NON</v>
      </c>
      <c r="AO19" s="117" t="str">
        <f>IF($R19&lt;41,"OUI","NON")</f>
        <v>NON</v>
      </c>
      <c r="AP19" s="117" t="str">
        <f>IF($R19=41,"OUI","NON")</f>
        <v>NON</v>
      </c>
      <c r="AQ19" s="117" t="str">
        <f>IF(AND($R19&lt;=45,$R19&gt;41),"OUI","NON")</f>
        <v>OUI</v>
      </c>
      <c r="AR19" s="117" t="str">
        <f t="shared" si="34"/>
        <v>NON</v>
      </c>
      <c r="AS19" s="117" t="str">
        <f t="shared" si="35"/>
        <v>NON</v>
      </c>
      <c r="AT19" s="117" t="str">
        <f t="shared" si="9"/>
        <v>NON</v>
      </c>
      <c r="AU19" s="117" t="str">
        <f t="shared" si="10"/>
        <v>NON</v>
      </c>
      <c r="AV19" s="118" t="str">
        <f t="shared" si="11"/>
        <v/>
      </c>
      <c r="AW19" s="118" t="str">
        <f t="shared" si="12"/>
        <v/>
      </c>
      <c r="AX19" s="118">
        <f t="shared" si="13"/>
        <v>10</v>
      </c>
      <c r="AY19" s="118" t="str">
        <f t="shared" si="14"/>
        <v/>
      </c>
      <c r="AZ19" s="118" t="str">
        <f t="shared" si="15"/>
        <v/>
      </c>
      <c r="BA19" s="119">
        <f t="shared" si="36"/>
        <v>10</v>
      </c>
      <c r="BB19" s="75">
        <f t="shared" si="16"/>
        <v>0</v>
      </c>
      <c r="BC19" s="75">
        <f t="shared" si="16"/>
        <v>0</v>
      </c>
      <c r="BD19" s="75">
        <f t="shared" si="16"/>
        <v>0</v>
      </c>
      <c r="BE19" s="75">
        <f t="shared" si="16"/>
        <v>0</v>
      </c>
      <c r="BF19" s="75">
        <f t="shared" si="16"/>
        <v>0</v>
      </c>
      <c r="BG19" s="75">
        <f t="shared" si="16"/>
        <v>0</v>
      </c>
      <c r="BH19" s="75">
        <f t="shared" si="16"/>
        <v>0</v>
      </c>
      <c r="BI19" s="75">
        <f t="shared" si="16"/>
        <v>0</v>
      </c>
      <c r="BJ19" s="82">
        <f t="shared" si="37"/>
        <v>0</v>
      </c>
      <c r="BK19" s="120">
        <f t="shared" si="38"/>
        <v>41</v>
      </c>
      <c r="BL19" s="121">
        <f t="shared" si="17"/>
        <v>1</v>
      </c>
      <c r="BM19" s="75">
        <f>SUM($BL$16:BL19)</f>
        <v>1</v>
      </c>
      <c r="BN19" s="75">
        <f t="shared" si="18"/>
        <v>1</v>
      </c>
      <c r="BO19" s="75">
        <f t="shared" si="19"/>
        <v>0</v>
      </c>
      <c r="BP19" s="75">
        <f t="shared" si="20"/>
        <v>1</v>
      </c>
      <c r="BQ19" s="75">
        <f t="shared" si="21"/>
        <v>0</v>
      </c>
      <c r="BR19" s="75">
        <f t="shared" si="22"/>
        <v>0</v>
      </c>
      <c r="BS19" s="75">
        <f t="shared" si="22"/>
        <v>0</v>
      </c>
    </row>
    <row r="20" spans="1:71" s="95" customFormat="1" ht="15" x14ac:dyDescent="0.2">
      <c r="A20" s="76" t="s">
        <v>101</v>
      </c>
      <c r="B20" s="108">
        <v>7</v>
      </c>
      <c r="C20" s="108">
        <f t="shared" si="23"/>
        <v>5</v>
      </c>
      <c r="D20" s="109">
        <f t="shared" si="0"/>
        <v>41</v>
      </c>
      <c r="E20" s="91"/>
      <c r="F20" s="110"/>
      <c r="G20" s="110"/>
      <c r="H20" s="110"/>
      <c r="I20" s="110"/>
      <c r="J20" s="110"/>
      <c r="K20" s="110"/>
      <c r="L20" s="110"/>
      <c r="M20" s="110"/>
      <c r="N20" s="111"/>
      <c r="O20" s="112">
        <v>43</v>
      </c>
      <c r="P20" s="112"/>
      <c r="Q20" s="112"/>
      <c r="R20" s="113">
        <f t="shared" si="1"/>
        <v>43</v>
      </c>
      <c r="S20" s="109">
        <f t="shared" si="24"/>
        <v>43</v>
      </c>
      <c r="T20" s="91"/>
      <c r="U20" s="114">
        <f t="shared" si="2"/>
        <v>41</v>
      </c>
      <c r="V20" s="115">
        <f t="shared" si="3"/>
        <v>2</v>
      </c>
      <c r="W20" s="116">
        <f t="shared" si="25"/>
        <v>3</v>
      </c>
      <c r="X20" s="114">
        <f t="shared" si="4"/>
        <v>0</v>
      </c>
      <c r="Y20" s="114">
        <f t="shared" si="5"/>
        <v>0</v>
      </c>
      <c r="Z20" s="114">
        <f t="shared" si="5"/>
        <v>0</v>
      </c>
      <c r="AA20" s="91"/>
      <c r="AB20" s="114">
        <f t="shared" si="26"/>
        <v>1219.8</v>
      </c>
      <c r="AC20" s="114">
        <f t="shared" si="27"/>
        <v>59.5</v>
      </c>
      <c r="AD20" s="114">
        <f t="shared" si="6"/>
        <v>0</v>
      </c>
      <c r="AE20" s="114">
        <f t="shared" si="6"/>
        <v>0</v>
      </c>
      <c r="AF20" s="114">
        <f t="shared" si="6"/>
        <v>0</v>
      </c>
      <c r="AG20" s="91"/>
      <c r="AH20" s="96">
        <f t="shared" si="28"/>
        <v>1279.3</v>
      </c>
      <c r="AI20" s="96">
        <f t="shared" si="7"/>
        <v>136.1</v>
      </c>
      <c r="AJ20" s="96">
        <f t="shared" si="29"/>
        <v>117.9</v>
      </c>
      <c r="AK20" s="91"/>
      <c r="AM20" s="117" t="str">
        <f t="shared" si="8"/>
        <v>NON</v>
      </c>
      <c r="AN20" s="117" t="str">
        <f t="shared" si="30"/>
        <v>NON</v>
      </c>
      <c r="AO20" s="117" t="str">
        <f t="shared" si="31"/>
        <v>NON</v>
      </c>
      <c r="AP20" s="117" t="str">
        <f t="shared" si="32"/>
        <v>NON</v>
      </c>
      <c r="AQ20" s="117" t="str">
        <f t="shared" si="33"/>
        <v>OUI</v>
      </c>
      <c r="AR20" s="117" t="str">
        <f t="shared" si="34"/>
        <v>NON</v>
      </c>
      <c r="AS20" s="117" t="str">
        <f t="shared" si="35"/>
        <v>NON</v>
      </c>
      <c r="AT20" s="117" t="str">
        <f t="shared" si="9"/>
        <v>NON</v>
      </c>
      <c r="AU20" s="117" t="str">
        <f t="shared" si="10"/>
        <v>NON</v>
      </c>
      <c r="AV20" s="118" t="str">
        <f t="shared" si="11"/>
        <v/>
      </c>
      <c r="AW20" s="118" t="str">
        <f t="shared" si="12"/>
        <v/>
      </c>
      <c r="AX20" s="118">
        <f t="shared" si="13"/>
        <v>10</v>
      </c>
      <c r="AY20" s="118" t="str">
        <f t="shared" si="14"/>
        <v/>
      </c>
      <c r="AZ20" s="118" t="str">
        <f t="shared" si="15"/>
        <v/>
      </c>
      <c r="BA20" s="119">
        <f t="shared" si="36"/>
        <v>10</v>
      </c>
      <c r="BB20" s="75">
        <f t="shared" si="16"/>
        <v>0</v>
      </c>
      <c r="BC20" s="75">
        <f t="shared" si="16"/>
        <v>0</v>
      </c>
      <c r="BD20" s="75">
        <f t="shared" si="16"/>
        <v>0</v>
      </c>
      <c r="BE20" s="75">
        <f t="shared" si="16"/>
        <v>0</v>
      </c>
      <c r="BF20" s="75">
        <f t="shared" si="16"/>
        <v>0</v>
      </c>
      <c r="BG20" s="75">
        <f t="shared" si="16"/>
        <v>0</v>
      </c>
      <c r="BH20" s="75">
        <f t="shared" si="16"/>
        <v>0</v>
      </c>
      <c r="BI20" s="75">
        <f t="shared" si="16"/>
        <v>0</v>
      </c>
      <c r="BJ20" s="82">
        <f t="shared" si="37"/>
        <v>0</v>
      </c>
      <c r="BK20" s="120">
        <f t="shared" si="38"/>
        <v>41</v>
      </c>
      <c r="BL20" s="121">
        <f t="shared" si="17"/>
        <v>2</v>
      </c>
      <c r="BM20" s="75">
        <f>SUM($BL$16:BL20)</f>
        <v>3</v>
      </c>
      <c r="BN20" s="75">
        <f>IF(BN19+BL20&lt;=80,BN19+BL20,IF(BL20&lt;0,BN19+BL20,80))</f>
        <v>3</v>
      </c>
      <c r="BO20" s="75">
        <f>IF(AND(76&lt;BN19,BN19&lt;80),IF(BN19+BL20&lt;=80,0,BL20-(80-BN19)),IF(BN19&lt;76,0,IF(BL20&gt;0,BL20,0)))</f>
        <v>0</v>
      </c>
      <c r="BP20" s="75">
        <f>BL20-BO20</f>
        <v>2</v>
      </c>
      <c r="BQ20" s="75">
        <f t="shared" si="21"/>
        <v>0</v>
      </c>
      <c r="BR20" s="75">
        <f t="shared" si="22"/>
        <v>0</v>
      </c>
      <c r="BS20" s="75">
        <f t="shared" si="22"/>
        <v>0</v>
      </c>
    </row>
    <row r="21" spans="1:71" s="95" customFormat="1" ht="15" x14ac:dyDescent="0.2">
      <c r="A21" s="76" t="s">
        <v>102</v>
      </c>
      <c r="B21" s="108">
        <v>7</v>
      </c>
      <c r="C21" s="108">
        <f t="shared" si="23"/>
        <v>5</v>
      </c>
      <c r="D21" s="109">
        <f t="shared" si="0"/>
        <v>41</v>
      </c>
      <c r="E21" s="91"/>
      <c r="F21" s="110"/>
      <c r="G21" s="110"/>
      <c r="H21" s="110"/>
      <c r="I21" s="110"/>
      <c r="J21" s="110"/>
      <c r="K21" s="110"/>
      <c r="L21" s="110"/>
      <c r="M21" s="110"/>
      <c r="N21" s="111"/>
      <c r="O21" s="112">
        <v>47</v>
      </c>
      <c r="P21" s="122"/>
      <c r="Q21" s="122"/>
      <c r="R21" s="113">
        <f t="shared" si="1"/>
        <v>47</v>
      </c>
      <c r="S21" s="109">
        <f t="shared" si="24"/>
        <v>47</v>
      </c>
      <c r="T21" s="91"/>
      <c r="U21" s="114">
        <f t="shared" si="2"/>
        <v>41</v>
      </c>
      <c r="V21" s="115">
        <f t="shared" si="3"/>
        <v>4</v>
      </c>
      <c r="W21" s="116">
        <f t="shared" si="25"/>
        <v>7</v>
      </c>
      <c r="X21" s="114">
        <f t="shared" si="4"/>
        <v>2</v>
      </c>
      <c r="Y21" s="114">
        <f t="shared" si="5"/>
        <v>0</v>
      </c>
      <c r="Z21" s="114">
        <f t="shared" si="5"/>
        <v>0</v>
      </c>
      <c r="AA21" s="91"/>
      <c r="AB21" s="114">
        <f t="shared" si="26"/>
        <v>1219.8</v>
      </c>
      <c r="AC21" s="114">
        <f t="shared" si="27"/>
        <v>119</v>
      </c>
      <c r="AD21" s="114">
        <f t="shared" si="6"/>
        <v>74.400000000000006</v>
      </c>
      <c r="AE21" s="114">
        <f t="shared" si="6"/>
        <v>0</v>
      </c>
      <c r="AF21" s="114">
        <f t="shared" si="6"/>
        <v>0</v>
      </c>
      <c r="AG21" s="91"/>
      <c r="AH21" s="96">
        <f t="shared" si="28"/>
        <v>1413.2</v>
      </c>
      <c r="AI21" s="96">
        <f t="shared" si="7"/>
        <v>148.75</v>
      </c>
      <c r="AJ21" s="96">
        <f t="shared" si="29"/>
        <v>130.1</v>
      </c>
      <c r="AK21" s="91"/>
      <c r="AM21" s="117" t="str">
        <f t="shared" si="8"/>
        <v>NON</v>
      </c>
      <c r="AN21" s="117" t="str">
        <f t="shared" si="30"/>
        <v>NON</v>
      </c>
      <c r="AO21" s="117" t="str">
        <f t="shared" si="31"/>
        <v>NON</v>
      </c>
      <c r="AP21" s="117" t="str">
        <f t="shared" si="32"/>
        <v>NON</v>
      </c>
      <c r="AQ21" s="117" t="str">
        <f t="shared" si="33"/>
        <v>NON</v>
      </c>
      <c r="AR21" s="117" t="str">
        <f t="shared" si="34"/>
        <v>NON</v>
      </c>
      <c r="AS21" s="117" t="str">
        <f t="shared" si="35"/>
        <v>NON</v>
      </c>
      <c r="AT21" s="117" t="str">
        <f t="shared" si="9"/>
        <v>NON</v>
      </c>
      <c r="AU21" s="117" t="str">
        <f t="shared" si="10"/>
        <v>NON</v>
      </c>
      <c r="AV21" s="118" t="str">
        <f t="shared" si="11"/>
        <v/>
      </c>
      <c r="AW21" s="118" t="str">
        <f t="shared" si="12"/>
        <v/>
      </c>
      <c r="AX21" s="118" t="str">
        <f t="shared" si="13"/>
        <v/>
      </c>
      <c r="AY21" s="118" t="str">
        <f t="shared" si="14"/>
        <v/>
      </c>
      <c r="AZ21" s="118">
        <f t="shared" si="15"/>
        <v>18</v>
      </c>
      <c r="BA21" s="119">
        <f t="shared" si="36"/>
        <v>18</v>
      </c>
      <c r="BB21" s="75">
        <f t="shared" si="16"/>
        <v>0</v>
      </c>
      <c r="BC21" s="75">
        <f t="shared" si="16"/>
        <v>0</v>
      </c>
      <c r="BD21" s="75">
        <f t="shared" si="16"/>
        <v>0</v>
      </c>
      <c r="BE21" s="75">
        <f t="shared" si="16"/>
        <v>0</v>
      </c>
      <c r="BF21" s="75">
        <f t="shared" si="16"/>
        <v>0</v>
      </c>
      <c r="BG21" s="75">
        <f t="shared" si="16"/>
        <v>0</v>
      </c>
      <c r="BH21" s="75">
        <f t="shared" si="16"/>
        <v>0</v>
      </c>
      <c r="BI21" s="75">
        <f t="shared" si="16"/>
        <v>0</v>
      </c>
      <c r="BJ21" s="82">
        <f t="shared" si="37"/>
        <v>0</v>
      </c>
      <c r="BK21" s="120">
        <f t="shared" si="38"/>
        <v>41</v>
      </c>
      <c r="BL21" s="121">
        <f t="shared" si="17"/>
        <v>4</v>
      </c>
      <c r="BM21" s="75">
        <f>SUM($BL$16:BL21)</f>
        <v>7</v>
      </c>
      <c r="BN21" s="75">
        <f t="shared" si="18"/>
        <v>7</v>
      </c>
      <c r="BO21" s="75">
        <f t="shared" si="19"/>
        <v>0</v>
      </c>
      <c r="BP21" s="75">
        <f t="shared" si="20"/>
        <v>4</v>
      </c>
      <c r="BQ21" s="75">
        <f t="shared" si="21"/>
        <v>2</v>
      </c>
      <c r="BR21" s="75">
        <f t="shared" si="22"/>
        <v>0</v>
      </c>
      <c r="BS21" s="75">
        <f t="shared" si="22"/>
        <v>0</v>
      </c>
    </row>
    <row r="22" spans="1:71" s="95" customFormat="1" ht="15" x14ac:dyDescent="0.2">
      <c r="A22" s="76" t="s">
        <v>103</v>
      </c>
      <c r="B22" s="108">
        <v>7</v>
      </c>
      <c r="C22" s="108">
        <f t="shared" si="23"/>
        <v>5</v>
      </c>
      <c r="D22" s="109">
        <f t="shared" si="0"/>
        <v>41</v>
      </c>
      <c r="E22" s="91"/>
      <c r="F22" s="110"/>
      <c r="G22" s="110"/>
      <c r="H22" s="110"/>
      <c r="I22" s="110"/>
      <c r="J22" s="110"/>
      <c r="K22" s="110"/>
      <c r="L22" s="110"/>
      <c r="M22" s="110"/>
      <c r="N22" s="111"/>
      <c r="O22" s="112">
        <v>43</v>
      </c>
      <c r="P22" s="112"/>
      <c r="Q22" s="112"/>
      <c r="R22" s="113">
        <f t="shared" si="1"/>
        <v>43</v>
      </c>
      <c r="S22" s="109">
        <f t="shared" ref="S22:S68" si="39">SUM(O22:Q22)</f>
        <v>43</v>
      </c>
      <c r="T22" s="91"/>
      <c r="U22" s="114">
        <f t="shared" si="2"/>
        <v>41</v>
      </c>
      <c r="V22" s="115">
        <f t="shared" si="3"/>
        <v>2</v>
      </c>
      <c r="W22" s="116">
        <f t="shared" si="25"/>
        <v>9</v>
      </c>
      <c r="X22" s="114">
        <f t="shared" si="4"/>
        <v>0</v>
      </c>
      <c r="Y22" s="114">
        <f t="shared" si="5"/>
        <v>0</v>
      </c>
      <c r="Z22" s="114">
        <f t="shared" si="5"/>
        <v>0</v>
      </c>
      <c r="AA22" s="91"/>
      <c r="AB22" s="114">
        <f t="shared" si="26"/>
        <v>1219.8</v>
      </c>
      <c r="AC22" s="114">
        <f t="shared" si="27"/>
        <v>59.5</v>
      </c>
      <c r="AD22" s="114">
        <f t="shared" si="6"/>
        <v>0</v>
      </c>
      <c r="AE22" s="114">
        <f t="shared" si="6"/>
        <v>0</v>
      </c>
      <c r="AF22" s="114">
        <f t="shared" si="6"/>
        <v>0</v>
      </c>
      <c r="AG22" s="91"/>
      <c r="AH22" s="96">
        <f t="shared" si="28"/>
        <v>1279.3</v>
      </c>
      <c r="AI22" s="96">
        <f t="shared" si="7"/>
        <v>136.1</v>
      </c>
      <c r="AJ22" s="96">
        <f t="shared" si="29"/>
        <v>117.9</v>
      </c>
      <c r="AK22" s="91"/>
      <c r="AM22" s="117" t="str">
        <f t="shared" si="8"/>
        <v>NON</v>
      </c>
      <c r="AN22" s="117" t="str">
        <f t="shared" si="30"/>
        <v>NON</v>
      </c>
      <c r="AO22" s="117" t="str">
        <f t="shared" si="31"/>
        <v>NON</v>
      </c>
      <c r="AP22" s="117" t="str">
        <f t="shared" si="32"/>
        <v>NON</v>
      </c>
      <c r="AQ22" s="117" t="str">
        <f t="shared" si="33"/>
        <v>OUI</v>
      </c>
      <c r="AR22" s="117" t="str">
        <f t="shared" si="34"/>
        <v>NON</v>
      </c>
      <c r="AS22" s="117" t="str">
        <f t="shared" si="35"/>
        <v>NON</v>
      </c>
      <c r="AT22" s="117" t="str">
        <f t="shared" si="9"/>
        <v>NON</v>
      </c>
      <c r="AU22" s="117" t="str">
        <f t="shared" si="10"/>
        <v>NON</v>
      </c>
      <c r="AV22" s="118" t="str">
        <f t="shared" si="11"/>
        <v/>
      </c>
      <c r="AW22" s="118" t="str">
        <f t="shared" si="12"/>
        <v/>
      </c>
      <c r="AX22" s="118">
        <f t="shared" si="13"/>
        <v>10</v>
      </c>
      <c r="AY22" s="118" t="str">
        <f t="shared" si="14"/>
        <v/>
      </c>
      <c r="AZ22" s="118" t="str">
        <f t="shared" si="15"/>
        <v/>
      </c>
      <c r="BA22" s="119">
        <f t="shared" si="36"/>
        <v>10</v>
      </c>
      <c r="BB22" s="75">
        <f t="shared" si="16"/>
        <v>0</v>
      </c>
      <c r="BC22" s="75">
        <f t="shared" si="16"/>
        <v>0</v>
      </c>
      <c r="BD22" s="75">
        <f t="shared" si="16"/>
        <v>0</v>
      </c>
      <c r="BE22" s="75">
        <f t="shared" si="16"/>
        <v>0</v>
      </c>
      <c r="BF22" s="75">
        <f t="shared" si="16"/>
        <v>0</v>
      </c>
      <c r="BG22" s="75">
        <f t="shared" si="16"/>
        <v>0</v>
      </c>
      <c r="BH22" s="75">
        <f t="shared" si="16"/>
        <v>0</v>
      </c>
      <c r="BI22" s="75">
        <f t="shared" si="16"/>
        <v>0</v>
      </c>
      <c r="BJ22" s="82">
        <f t="shared" si="37"/>
        <v>0</v>
      </c>
      <c r="BK22" s="120">
        <f t="shared" si="38"/>
        <v>41</v>
      </c>
      <c r="BL22" s="121">
        <f t="shared" si="17"/>
        <v>2</v>
      </c>
      <c r="BM22" s="75">
        <f>SUM($BL$16:BL22)</f>
        <v>9</v>
      </c>
      <c r="BN22" s="75">
        <f t="shared" si="18"/>
        <v>9</v>
      </c>
      <c r="BO22" s="75">
        <f t="shared" si="19"/>
        <v>0</v>
      </c>
      <c r="BP22" s="75">
        <f t="shared" si="20"/>
        <v>2</v>
      </c>
      <c r="BQ22" s="75">
        <f t="shared" si="21"/>
        <v>0</v>
      </c>
      <c r="BR22" s="75">
        <f t="shared" si="22"/>
        <v>0</v>
      </c>
      <c r="BS22" s="75">
        <f t="shared" si="22"/>
        <v>0</v>
      </c>
    </row>
    <row r="23" spans="1:71" s="95" customFormat="1" ht="15" x14ac:dyDescent="0.2">
      <c r="A23" s="76" t="s">
        <v>104</v>
      </c>
      <c r="B23" s="108">
        <v>7</v>
      </c>
      <c r="C23" s="108">
        <f t="shared" si="23"/>
        <v>5</v>
      </c>
      <c r="D23" s="109">
        <f t="shared" si="0"/>
        <v>41</v>
      </c>
      <c r="E23" s="91"/>
      <c r="F23" s="110"/>
      <c r="G23" s="110">
        <v>32.799999999999997</v>
      </c>
      <c r="H23" s="110"/>
      <c r="I23" s="110"/>
      <c r="J23" s="110"/>
      <c r="K23" s="110"/>
      <c r="L23" s="110"/>
      <c r="M23" s="110"/>
      <c r="N23" s="111"/>
      <c r="O23" s="112">
        <v>8.1999999999999993</v>
      </c>
      <c r="P23" s="122"/>
      <c r="Q23" s="122"/>
      <c r="R23" s="113">
        <f t="shared" si="1"/>
        <v>41</v>
      </c>
      <c r="S23" s="109">
        <f t="shared" si="39"/>
        <v>8.1999999999999993</v>
      </c>
      <c r="T23" s="91"/>
      <c r="U23" s="114">
        <f t="shared" si="2"/>
        <v>8.2000000000000028</v>
      </c>
      <c r="V23" s="115">
        <f t="shared" si="3"/>
        <v>0</v>
      </c>
      <c r="W23" s="116">
        <f t="shared" si="25"/>
        <v>9</v>
      </c>
      <c r="X23" s="114">
        <f t="shared" si="4"/>
        <v>0</v>
      </c>
      <c r="Y23" s="114">
        <f t="shared" si="5"/>
        <v>0</v>
      </c>
      <c r="Z23" s="114">
        <f t="shared" si="5"/>
        <v>0</v>
      </c>
      <c r="AA23" s="91"/>
      <c r="AB23" s="114">
        <f t="shared" si="26"/>
        <v>244</v>
      </c>
      <c r="AC23" s="114">
        <f t="shared" si="27"/>
        <v>0</v>
      </c>
      <c r="AD23" s="114">
        <f t="shared" si="6"/>
        <v>0</v>
      </c>
      <c r="AE23" s="114">
        <f t="shared" si="6"/>
        <v>0</v>
      </c>
      <c r="AF23" s="114">
        <f t="shared" si="6"/>
        <v>0</v>
      </c>
      <c r="AG23" s="91"/>
      <c r="AH23" s="96">
        <f t="shared" si="28"/>
        <v>244</v>
      </c>
      <c r="AI23" s="96">
        <f t="shared" si="7"/>
        <v>25.95</v>
      </c>
      <c r="AJ23" s="96">
        <f t="shared" si="29"/>
        <v>22.5</v>
      </c>
      <c r="AK23" s="91"/>
      <c r="AM23" s="117" t="str">
        <f t="shared" si="8"/>
        <v>NON</v>
      </c>
      <c r="AN23" s="117" t="str">
        <f t="shared" si="30"/>
        <v>NON</v>
      </c>
      <c r="AO23" s="117" t="str">
        <f t="shared" si="31"/>
        <v>NON</v>
      </c>
      <c r="AP23" s="117" t="str">
        <f t="shared" si="32"/>
        <v>OUI</v>
      </c>
      <c r="AQ23" s="117" t="str">
        <f t="shared" si="33"/>
        <v>NON</v>
      </c>
      <c r="AR23" s="117" t="str">
        <f t="shared" si="34"/>
        <v>NON</v>
      </c>
      <c r="AS23" s="117" t="str">
        <f t="shared" si="35"/>
        <v>NON</v>
      </c>
      <c r="AT23" s="117" t="str">
        <f t="shared" si="9"/>
        <v>NON</v>
      </c>
      <c r="AU23" s="117" t="str">
        <f t="shared" si="10"/>
        <v>NON</v>
      </c>
      <c r="AV23" s="118" t="str">
        <f t="shared" si="11"/>
        <v/>
      </c>
      <c r="AW23" s="118">
        <f t="shared" si="12"/>
        <v>6</v>
      </c>
      <c r="AX23" s="118" t="str">
        <f t="shared" si="13"/>
        <v/>
      </c>
      <c r="AY23" s="118" t="str">
        <f t="shared" si="14"/>
        <v/>
      </c>
      <c r="AZ23" s="118" t="str">
        <f t="shared" si="15"/>
        <v/>
      </c>
      <c r="BA23" s="119">
        <f t="shared" si="36"/>
        <v>6</v>
      </c>
      <c r="BB23" s="75">
        <f t="shared" si="16"/>
        <v>0</v>
      </c>
      <c r="BC23" s="75">
        <f t="shared" si="16"/>
        <v>32.799999999999997</v>
      </c>
      <c r="BD23" s="75">
        <f t="shared" si="16"/>
        <v>0</v>
      </c>
      <c r="BE23" s="75">
        <f t="shared" si="16"/>
        <v>0</v>
      </c>
      <c r="BF23" s="75">
        <f t="shared" si="16"/>
        <v>0</v>
      </c>
      <c r="BG23" s="75">
        <f t="shared" si="16"/>
        <v>0</v>
      </c>
      <c r="BH23" s="75">
        <f t="shared" si="16"/>
        <v>0</v>
      </c>
      <c r="BI23" s="75">
        <f t="shared" si="16"/>
        <v>0</v>
      </c>
      <c r="BJ23" s="82">
        <f t="shared" si="37"/>
        <v>0</v>
      </c>
      <c r="BK23" s="120">
        <f t="shared" si="38"/>
        <v>8.2000000000000028</v>
      </c>
      <c r="BL23" s="121">
        <f t="shared" si="17"/>
        <v>0</v>
      </c>
      <c r="BM23" s="75">
        <f>SUM($BL$16:BL23)</f>
        <v>9</v>
      </c>
      <c r="BN23" s="75">
        <f t="shared" si="18"/>
        <v>9</v>
      </c>
      <c r="BO23" s="75">
        <f t="shared" si="19"/>
        <v>0</v>
      </c>
      <c r="BP23" s="75">
        <f t="shared" si="20"/>
        <v>0</v>
      </c>
      <c r="BQ23" s="75">
        <f t="shared" si="21"/>
        <v>0</v>
      </c>
      <c r="BR23" s="75">
        <f t="shared" si="22"/>
        <v>0</v>
      </c>
      <c r="BS23" s="75">
        <f t="shared" si="22"/>
        <v>0</v>
      </c>
    </row>
    <row r="24" spans="1:71" s="95" customFormat="1" ht="15" x14ac:dyDescent="0.2">
      <c r="A24" s="76" t="s">
        <v>105</v>
      </c>
      <c r="B24" s="108">
        <v>7</v>
      </c>
      <c r="C24" s="108">
        <f t="shared" si="23"/>
        <v>5</v>
      </c>
      <c r="D24" s="109">
        <f t="shared" si="0"/>
        <v>41</v>
      </c>
      <c r="E24" s="91"/>
      <c r="F24" s="110"/>
      <c r="G24" s="110">
        <v>15.7</v>
      </c>
      <c r="H24" s="110">
        <v>0.7</v>
      </c>
      <c r="I24" s="110"/>
      <c r="J24" s="110"/>
      <c r="K24" s="110"/>
      <c r="L24" s="110"/>
      <c r="M24" s="110"/>
      <c r="N24" s="111"/>
      <c r="O24" s="112">
        <v>24.6</v>
      </c>
      <c r="P24" s="112"/>
      <c r="Q24" s="112"/>
      <c r="R24" s="113">
        <f t="shared" si="1"/>
        <v>41</v>
      </c>
      <c r="S24" s="109">
        <f t="shared" si="39"/>
        <v>24.6</v>
      </c>
      <c r="T24" s="91"/>
      <c r="U24" s="114">
        <f t="shared" si="2"/>
        <v>40.299999999999997</v>
      </c>
      <c r="V24" s="115">
        <f t="shared" si="3"/>
        <v>-0.7</v>
      </c>
      <c r="W24" s="116">
        <f t="shared" si="25"/>
        <v>8.3000000000000007</v>
      </c>
      <c r="X24" s="114">
        <f t="shared" si="4"/>
        <v>0</v>
      </c>
      <c r="Y24" s="114">
        <f t="shared" si="5"/>
        <v>0</v>
      </c>
      <c r="Z24" s="114">
        <f t="shared" si="5"/>
        <v>0</v>
      </c>
      <c r="AA24" s="91"/>
      <c r="AB24" s="114">
        <f t="shared" si="26"/>
        <v>1198.9000000000001</v>
      </c>
      <c r="AC24" s="114">
        <f t="shared" si="27"/>
        <v>0</v>
      </c>
      <c r="AD24" s="114">
        <f t="shared" si="6"/>
        <v>0</v>
      </c>
      <c r="AE24" s="114">
        <f t="shared" si="6"/>
        <v>0</v>
      </c>
      <c r="AF24" s="114">
        <f t="shared" si="6"/>
        <v>0</v>
      </c>
      <c r="AG24" s="91"/>
      <c r="AH24" s="96">
        <f t="shared" si="28"/>
        <v>1198.9000000000001</v>
      </c>
      <c r="AI24" s="96">
        <f t="shared" si="7"/>
        <v>127.55</v>
      </c>
      <c r="AJ24" s="96">
        <f t="shared" si="29"/>
        <v>110.5</v>
      </c>
      <c r="AK24" s="91"/>
      <c r="AM24" s="117" t="str">
        <f t="shared" si="8"/>
        <v>NON</v>
      </c>
      <c r="AN24" s="117" t="str">
        <f t="shared" si="30"/>
        <v>NON</v>
      </c>
      <c r="AO24" s="117" t="str">
        <f t="shared" si="31"/>
        <v>NON</v>
      </c>
      <c r="AP24" s="117" t="str">
        <f t="shared" si="32"/>
        <v>OUI</v>
      </c>
      <c r="AQ24" s="117" t="str">
        <f t="shared" si="33"/>
        <v>NON</v>
      </c>
      <c r="AR24" s="117" t="str">
        <f t="shared" si="34"/>
        <v>OUI</v>
      </c>
      <c r="AS24" s="117" t="str">
        <f t="shared" si="35"/>
        <v>NON</v>
      </c>
      <c r="AT24" s="117" t="str">
        <f t="shared" si="9"/>
        <v>NON</v>
      </c>
      <c r="AU24" s="117" t="str">
        <f t="shared" si="10"/>
        <v>NON</v>
      </c>
      <c r="AV24" s="118" t="str">
        <f t="shared" si="11"/>
        <v/>
      </c>
      <c r="AW24" s="118">
        <f t="shared" si="12"/>
        <v>5</v>
      </c>
      <c r="AX24" s="118" t="str">
        <f t="shared" si="13"/>
        <v/>
      </c>
      <c r="AY24" s="118" t="str">
        <f t="shared" si="14"/>
        <v/>
      </c>
      <c r="AZ24" s="118" t="str">
        <f t="shared" si="15"/>
        <v/>
      </c>
      <c r="BA24" s="119">
        <f t="shared" si="36"/>
        <v>5</v>
      </c>
      <c r="BB24" s="75">
        <f t="shared" si="16"/>
        <v>0</v>
      </c>
      <c r="BC24" s="75">
        <f t="shared" si="16"/>
        <v>15.7</v>
      </c>
      <c r="BD24" s="75">
        <f t="shared" si="16"/>
        <v>0.7</v>
      </c>
      <c r="BE24" s="75">
        <f t="shared" si="16"/>
        <v>0</v>
      </c>
      <c r="BF24" s="75">
        <f t="shared" si="16"/>
        <v>0</v>
      </c>
      <c r="BG24" s="75">
        <f t="shared" si="16"/>
        <v>0</v>
      </c>
      <c r="BH24" s="75">
        <f t="shared" si="16"/>
        <v>0</v>
      </c>
      <c r="BI24" s="75">
        <f t="shared" si="16"/>
        <v>0</v>
      </c>
      <c r="BJ24" s="82">
        <f t="shared" si="37"/>
        <v>0</v>
      </c>
      <c r="BK24" s="120">
        <f t="shared" si="38"/>
        <v>40.299999999999997</v>
      </c>
      <c r="BL24" s="121">
        <f t="shared" si="17"/>
        <v>-0.7</v>
      </c>
      <c r="BM24" s="75">
        <f>SUM($BL$16:BL24)</f>
        <v>8.3000000000000007</v>
      </c>
      <c r="BN24" s="75">
        <f t="shared" si="18"/>
        <v>8.3000000000000007</v>
      </c>
      <c r="BO24" s="75">
        <f t="shared" si="19"/>
        <v>0</v>
      </c>
      <c r="BP24" s="75">
        <f t="shared" si="20"/>
        <v>-0.7</v>
      </c>
      <c r="BQ24" s="75">
        <f t="shared" si="21"/>
        <v>0</v>
      </c>
      <c r="BR24" s="75">
        <f t="shared" si="22"/>
        <v>0</v>
      </c>
      <c r="BS24" s="75">
        <f t="shared" si="22"/>
        <v>0</v>
      </c>
    </row>
    <row r="25" spans="1:71" s="95" customFormat="1" ht="15" x14ac:dyDescent="0.2">
      <c r="A25" s="76" t="s">
        <v>106</v>
      </c>
      <c r="B25" s="108">
        <v>7</v>
      </c>
      <c r="C25" s="108">
        <f t="shared" si="23"/>
        <v>5</v>
      </c>
      <c r="D25" s="109">
        <f t="shared" si="0"/>
        <v>41</v>
      </c>
      <c r="E25" s="91"/>
      <c r="F25" s="110"/>
      <c r="G25" s="110"/>
      <c r="H25" s="110"/>
      <c r="I25" s="110"/>
      <c r="J25" s="110"/>
      <c r="K25" s="110"/>
      <c r="L25" s="110"/>
      <c r="M25" s="110"/>
      <c r="N25" s="111"/>
      <c r="O25" s="112">
        <v>41</v>
      </c>
      <c r="P25" s="122"/>
      <c r="Q25" s="122"/>
      <c r="R25" s="113">
        <f t="shared" si="1"/>
        <v>41</v>
      </c>
      <c r="S25" s="109">
        <f t="shared" si="39"/>
        <v>41</v>
      </c>
      <c r="T25" s="91"/>
      <c r="U25" s="114">
        <f t="shared" si="2"/>
        <v>41</v>
      </c>
      <c r="V25" s="115">
        <f t="shared" si="3"/>
        <v>0</v>
      </c>
      <c r="W25" s="116">
        <f t="shared" si="25"/>
        <v>8.3000000000000007</v>
      </c>
      <c r="X25" s="114">
        <f t="shared" si="4"/>
        <v>0</v>
      </c>
      <c r="Y25" s="114">
        <f t="shared" si="5"/>
        <v>0</v>
      </c>
      <c r="Z25" s="114">
        <f t="shared" si="5"/>
        <v>0</v>
      </c>
      <c r="AA25" s="91"/>
      <c r="AB25" s="114">
        <f t="shared" si="26"/>
        <v>1219.8</v>
      </c>
      <c r="AC25" s="114">
        <f t="shared" si="27"/>
        <v>0</v>
      </c>
      <c r="AD25" s="114">
        <f t="shared" si="6"/>
        <v>0</v>
      </c>
      <c r="AE25" s="114">
        <f t="shared" si="6"/>
        <v>0</v>
      </c>
      <c r="AF25" s="114">
        <f t="shared" si="6"/>
        <v>0</v>
      </c>
      <c r="AG25" s="91"/>
      <c r="AH25" s="96">
        <f t="shared" si="28"/>
        <v>1219.8</v>
      </c>
      <c r="AI25" s="96">
        <f t="shared" si="7"/>
        <v>129.80000000000001</v>
      </c>
      <c r="AJ25" s="96">
        <f t="shared" si="29"/>
        <v>112.4</v>
      </c>
      <c r="AK25" s="91"/>
      <c r="AM25" s="117" t="str">
        <f t="shared" si="8"/>
        <v>NON</v>
      </c>
      <c r="AN25" s="117" t="str">
        <f>IF(SUM(O25:Q25)=0,"OUI","NON")</f>
        <v>NON</v>
      </c>
      <c r="AO25" s="117" t="str">
        <f t="shared" si="31"/>
        <v>NON</v>
      </c>
      <c r="AP25" s="117" t="str">
        <f t="shared" si="32"/>
        <v>OUI</v>
      </c>
      <c r="AQ25" s="117" t="str">
        <f t="shared" si="33"/>
        <v>NON</v>
      </c>
      <c r="AR25" s="117" t="str">
        <f t="shared" si="34"/>
        <v>NON</v>
      </c>
      <c r="AS25" s="117" t="str">
        <f t="shared" si="35"/>
        <v>NON</v>
      </c>
      <c r="AT25" s="117" t="str">
        <f t="shared" si="9"/>
        <v>NON</v>
      </c>
      <c r="AU25" s="117" t="str">
        <f t="shared" si="10"/>
        <v>NON</v>
      </c>
      <c r="AV25" s="118" t="str">
        <f t="shared" si="11"/>
        <v/>
      </c>
      <c r="AW25" s="118">
        <f t="shared" si="12"/>
        <v>6</v>
      </c>
      <c r="AX25" s="118" t="str">
        <f t="shared" si="13"/>
        <v/>
      </c>
      <c r="AY25" s="118" t="str">
        <f t="shared" si="14"/>
        <v/>
      </c>
      <c r="AZ25" s="118" t="str">
        <f t="shared" si="15"/>
        <v/>
      </c>
      <c r="BA25" s="119">
        <f t="shared" si="36"/>
        <v>6</v>
      </c>
      <c r="BB25" s="75">
        <f t="shared" si="16"/>
        <v>0</v>
      </c>
      <c r="BC25" s="75">
        <f t="shared" si="16"/>
        <v>0</v>
      </c>
      <c r="BD25" s="75">
        <f t="shared" si="16"/>
        <v>0</v>
      </c>
      <c r="BE25" s="75">
        <f t="shared" si="16"/>
        <v>0</v>
      </c>
      <c r="BF25" s="75">
        <f t="shared" si="16"/>
        <v>0</v>
      </c>
      <c r="BG25" s="75">
        <f t="shared" si="16"/>
        <v>0</v>
      </c>
      <c r="BH25" s="75">
        <f t="shared" si="16"/>
        <v>0</v>
      </c>
      <c r="BI25" s="75">
        <f t="shared" si="16"/>
        <v>0</v>
      </c>
      <c r="BJ25" s="82">
        <f t="shared" si="37"/>
        <v>0</v>
      </c>
      <c r="BK25" s="120">
        <f t="shared" si="38"/>
        <v>41</v>
      </c>
      <c r="BL25" s="121">
        <f t="shared" si="17"/>
        <v>0</v>
      </c>
      <c r="BM25" s="75">
        <f>SUM($BL$16:BL25)</f>
        <v>8.3000000000000007</v>
      </c>
      <c r="BN25" s="75">
        <f t="shared" si="18"/>
        <v>8.3000000000000007</v>
      </c>
      <c r="BO25" s="75">
        <f t="shared" si="19"/>
        <v>0</v>
      </c>
      <c r="BP25" s="75">
        <f t="shared" si="20"/>
        <v>0</v>
      </c>
      <c r="BQ25" s="75">
        <f t="shared" si="21"/>
        <v>0</v>
      </c>
      <c r="BR25" s="75">
        <f t="shared" si="22"/>
        <v>0</v>
      </c>
      <c r="BS25" s="75">
        <f t="shared" si="22"/>
        <v>0</v>
      </c>
    </row>
    <row r="26" spans="1:71" s="95" customFormat="1" ht="15" x14ac:dyDescent="0.2">
      <c r="A26" s="76" t="s">
        <v>107</v>
      </c>
      <c r="B26" s="108">
        <v>7</v>
      </c>
      <c r="C26" s="108">
        <f t="shared" si="23"/>
        <v>5</v>
      </c>
      <c r="D26" s="109">
        <f t="shared" si="0"/>
        <v>41</v>
      </c>
      <c r="E26" s="91"/>
      <c r="F26" s="110"/>
      <c r="G26" s="110"/>
      <c r="H26" s="110">
        <v>8.1999999999999993</v>
      </c>
      <c r="I26" s="110"/>
      <c r="J26" s="110"/>
      <c r="K26" s="110"/>
      <c r="L26" s="110"/>
      <c r="M26" s="110"/>
      <c r="N26" s="111"/>
      <c r="O26" s="112">
        <v>32.799999999999997</v>
      </c>
      <c r="P26" s="112"/>
      <c r="Q26" s="112"/>
      <c r="R26" s="113">
        <f t="shared" si="1"/>
        <v>41</v>
      </c>
      <c r="S26" s="109">
        <f t="shared" si="39"/>
        <v>32.799999999999997</v>
      </c>
      <c r="T26" s="91"/>
      <c r="U26" s="114">
        <f t="shared" si="2"/>
        <v>32.799999999999997</v>
      </c>
      <c r="V26" s="115">
        <f t="shared" si="3"/>
        <v>-8.1999999999999993</v>
      </c>
      <c r="W26" s="116">
        <f t="shared" si="25"/>
        <v>0.10000000000000142</v>
      </c>
      <c r="X26" s="114">
        <f t="shared" si="4"/>
        <v>0</v>
      </c>
      <c r="Y26" s="114">
        <f t="shared" si="5"/>
        <v>0</v>
      </c>
      <c r="Z26" s="114">
        <f t="shared" si="5"/>
        <v>0</v>
      </c>
      <c r="AA26" s="91"/>
      <c r="AB26" s="114">
        <f t="shared" si="26"/>
        <v>975.8</v>
      </c>
      <c r="AC26" s="114">
        <f t="shared" si="27"/>
        <v>0</v>
      </c>
      <c r="AD26" s="114">
        <f t="shared" si="6"/>
        <v>0</v>
      </c>
      <c r="AE26" s="114">
        <f t="shared" si="6"/>
        <v>0</v>
      </c>
      <c r="AF26" s="114">
        <f t="shared" si="6"/>
        <v>0</v>
      </c>
      <c r="AG26" s="91"/>
      <c r="AH26" s="96">
        <f t="shared" si="28"/>
        <v>975.8</v>
      </c>
      <c r="AI26" s="96">
        <f t="shared" si="7"/>
        <v>103.85</v>
      </c>
      <c r="AJ26" s="96">
        <f t="shared" si="29"/>
        <v>89.95</v>
      </c>
      <c r="AK26" s="91"/>
      <c r="AM26" s="117" t="str">
        <f t="shared" si="8"/>
        <v>NON</v>
      </c>
      <c r="AN26" s="117" t="str">
        <f t="shared" si="30"/>
        <v>NON</v>
      </c>
      <c r="AO26" s="117" t="str">
        <f t="shared" si="31"/>
        <v>NON</v>
      </c>
      <c r="AP26" s="117" t="str">
        <f t="shared" si="32"/>
        <v>OUI</v>
      </c>
      <c r="AQ26" s="117" t="str">
        <f t="shared" si="33"/>
        <v>NON</v>
      </c>
      <c r="AR26" s="117" t="str">
        <f t="shared" si="34"/>
        <v>OUI</v>
      </c>
      <c r="AS26" s="117" t="str">
        <f t="shared" si="35"/>
        <v>NON</v>
      </c>
      <c r="AT26" s="117" t="str">
        <f t="shared" si="9"/>
        <v>NON</v>
      </c>
      <c r="AU26" s="117" t="str">
        <f t="shared" si="10"/>
        <v>NON</v>
      </c>
      <c r="AV26" s="118" t="str">
        <f t="shared" si="11"/>
        <v/>
      </c>
      <c r="AW26" s="118">
        <f t="shared" si="12"/>
        <v>5</v>
      </c>
      <c r="AX26" s="118" t="str">
        <f t="shared" si="13"/>
        <v/>
      </c>
      <c r="AY26" s="118" t="str">
        <f t="shared" si="14"/>
        <v/>
      </c>
      <c r="AZ26" s="118" t="str">
        <f t="shared" si="15"/>
        <v/>
      </c>
      <c r="BA26" s="119">
        <f t="shared" si="36"/>
        <v>5</v>
      </c>
      <c r="BB26" s="75">
        <f t="shared" si="16"/>
        <v>0</v>
      </c>
      <c r="BC26" s="75">
        <f t="shared" si="16"/>
        <v>0</v>
      </c>
      <c r="BD26" s="75">
        <f t="shared" si="16"/>
        <v>8.1999999999999993</v>
      </c>
      <c r="BE26" s="75">
        <f t="shared" si="16"/>
        <v>0</v>
      </c>
      <c r="BF26" s="75">
        <f t="shared" si="16"/>
        <v>0</v>
      </c>
      <c r="BG26" s="75">
        <f t="shared" si="16"/>
        <v>0</v>
      </c>
      <c r="BH26" s="75">
        <f t="shared" si="16"/>
        <v>0</v>
      </c>
      <c r="BI26" s="75">
        <f t="shared" si="16"/>
        <v>0</v>
      </c>
      <c r="BJ26" s="82">
        <f t="shared" si="37"/>
        <v>0</v>
      </c>
      <c r="BK26" s="120">
        <f t="shared" si="38"/>
        <v>32.799999999999997</v>
      </c>
      <c r="BL26" s="121">
        <f t="shared" si="17"/>
        <v>-8.1999999999999993</v>
      </c>
      <c r="BM26" s="75">
        <f>SUM($BL$16:BL26)</f>
        <v>0.10000000000000142</v>
      </c>
      <c r="BN26" s="75">
        <f t="shared" si="18"/>
        <v>0.10000000000000142</v>
      </c>
      <c r="BO26" s="75">
        <f t="shared" si="19"/>
        <v>0</v>
      </c>
      <c r="BP26" s="75">
        <f t="shared" si="20"/>
        <v>-8.1999999999999993</v>
      </c>
      <c r="BQ26" s="75">
        <f t="shared" si="21"/>
        <v>0</v>
      </c>
      <c r="BR26" s="75">
        <f t="shared" si="22"/>
        <v>0</v>
      </c>
      <c r="BS26" s="75">
        <f t="shared" si="22"/>
        <v>0</v>
      </c>
    </row>
    <row r="27" spans="1:71" s="95" customFormat="1" ht="15" x14ac:dyDescent="0.2">
      <c r="A27" s="76" t="s">
        <v>108</v>
      </c>
      <c r="B27" s="108">
        <v>7</v>
      </c>
      <c r="C27" s="108">
        <f t="shared" si="23"/>
        <v>5</v>
      </c>
      <c r="D27" s="109">
        <f t="shared" si="0"/>
        <v>41</v>
      </c>
      <c r="E27" s="91"/>
      <c r="F27" s="110"/>
      <c r="G27" s="110"/>
      <c r="H27" s="110"/>
      <c r="I27" s="110">
        <v>16.399999999999999</v>
      </c>
      <c r="J27" s="110"/>
      <c r="K27" s="110"/>
      <c r="L27" s="110"/>
      <c r="M27" s="110"/>
      <c r="N27" s="111"/>
      <c r="O27" s="112">
        <v>24.6</v>
      </c>
      <c r="P27" s="122"/>
      <c r="Q27" s="122"/>
      <c r="R27" s="113">
        <f t="shared" si="1"/>
        <v>41</v>
      </c>
      <c r="S27" s="109">
        <f t="shared" si="39"/>
        <v>24.6</v>
      </c>
      <c r="T27" s="91"/>
      <c r="U27" s="114">
        <f t="shared" si="2"/>
        <v>24.6</v>
      </c>
      <c r="V27" s="115">
        <f t="shared" si="3"/>
        <v>0</v>
      </c>
      <c r="W27" s="116">
        <f t="shared" si="25"/>
        <v>0.10000000000000142</v>
      </c>
      <c r="X27" s="114">
        <f t="shared" si="4"/>
        <v>0</v>
      </c>
      <c r="Y27" s="114">
        <f t="shared" si="5"/>
        <v>0</v>
      </c>
      <c r="Z27" s="114">
        <f t="shared" si="5"/>
        <v>0</v>
      </c>
      <c r="AA27" s="91"/>
      <c r="AB27" s="114">
        <f t="shared" si="26"/>
        <v>731.9</v>
      </c>
      <c r="AC27" s="114">
        <f t="shared" si="27"/>
        <v>0</v>
      </c>
      <c r="AD27" s="114">
        <f t="shared" si="6"/>
        <v>0</v>
      </c>
      <c r="AE27" s="114">
        <f t="shared" si="6"/>
        <v>0</v>
      </c>
      <c r="AF27" s="114">
        <f t="shared" si="6"/>
        <v>0</v>
      </c>
      <c r="AG27" s="91"/>
      <c r="AH27" s="96">
        <f t="shared" si="28"/>
        <v>731.9</v>
      </c>
      <c r="AI27" s="96">
        <f t="shared" si="7"/>
        <v>77.849999999999994</v>
      </c>
      <c r="AJ27" s="96">
        <f t="shared" si="29"/>
        <v>67.45</v>
      </c>
      <c r="AK27" s="91"/>
      <c r="AM27" s="117" t="str">
        <f t="shared" si="8"/>
        <v>NON</v>
      </c>
      <c r="AN27" s="117" t="str">
        <f t="shared" si="30"/>
        <v>NON</v>
      </c>
      <c r="AO27" s="117" t="str">
        <f t="shared" si="31"/>
        <v>NON</v>
      </c>
      <c r="AP27" s="117" t="str">
        <f t="shared" si="32"/>
        <v>OUI</v>
      </c>
      <c r="AQ27" s="117" t="str">
        <f t="shared" si="33"/>
        <v>NON</v>
      </c>
      <c r="AR27" s="117" t="str">
        <f t="shared" si="34"/>
        <v>NON</v>
      </c>
      <c r="AS27" s="117" t="str">
        <f t="shared" si="35"/>
        <v>OUI</v>
      </c>
      <c r="AT27" s="117" t="str">
        <f t="shared" si="9"/>
        <v>NON</v>
      </c>
      <c r="AU27" s="117" t="str">
        <f t="shared" si="10"/>
        <v>NON</v>
      </c>
      <c r="AV27" s="118" t="str">
        <f t="shared" si="11"/>
        <v/>
      </c>
      <c r="AW27" s="118">
        <f t="shared" si="12"/>
        <v>6</v>
      </c>
      <c r="AX27" s="118" t="str">
        <f t="shared" si="13"/>
        <v/>
      </c>
      <c r="AY27" s="118" t="str">
        <f t="shared" si="14"/>
        <v/>
      </c>
      <c r="AZ27" s="118" t="str">
        <f t="shared" si="15"/>
        <v/>
      </c>
      <c r="BA27" s="119">
        <f t="shared" si="36"/>
        <v>6</v>
      </c>
      <c r="BB27" s="75">
        <f t="shared" si="16"/>
        <v>0</v>
      </c>
      <c r="BC27" s="75">
        <f t="shared" si="16"/>
        <v>0</v>
      </c>
      <c r="BD27" s="75">
        <f t="shared" si="16"/>
        <v>0</v>
      </c>
      <c r="BE27" s="75">
        <f t="shared" si="16"/>
        <v>16.399999999999999</v>
      </c>
      <c r="BF27" s="75">
        <f t="shared" si="16"/>
        <v>0</v>
      </c>
      <c r="BG27" s="75">
        <f t="shared" si="16"/>
        <v>0</v>
      </c>
      <c r="BH27" s="75">
        <f t="shared" si="16"/>
        <v>0</v>
      </c>
      <c r="BI27" s="75">
        <f t="shared" si="16"/>
        <v>0</v>
      </c>
      <c r="BJ27" s="82">
        <f t="shared" si="37"/>
        <v>16.399999999999999</v>
      </c>
      <c r="BK27" s="120">
        <f t="shared" si="38"/>
        <v>24.6</v>
      </c>
      <c r="BL27" s="121">
        <f t="shared" si="17"/>
        <v>0</v>
      </c>
      <c r="BM27" s="75">
        <f>SUM($BL$16:BL27)</f>
        <v>0.10000000000000142</v>
      </c>
      <c r="BN27" s="75">
        <f t="shared" si="18"/>
        <v>0.10000000000000142</v>
      </c>
      <c r="BO27" s="75">
        <f t="shared" si="19"/>
        <v>0</v>
      </c>
      <c r="BP27" s="75">
        <f t="shared" si="20"/>
        <v>0</v>
      </c>
      <c r="BQ27" s="75">
        <f t="shared" si="21"/>
        <v>0</v>
      </c>
      <c r="BR27" s="75">
        <f t="shared" si="22"/>
        <v>0</v>
      </c>
      <c r="BS27" s="75">
        <f t="shared" si="22"/>
        <v>0</v>
      </c>
    </row>
    <row r="28" spans="1:71" s="95" customFormat="1" ht="15" x14ac:dyDescent="0.2">
      <c r="A28" s="76" t="s">
        <v>109</v>
      </c>
      <c r="B28" s="108">
        <v>7</v>
      </c>
      <c r="C28" s="108">
        <f t="shared" si="23"/>
        <v>5</v>
      </c>
      <c r="D28" s="109">
        <f t="shared" si="0"/>
        <v>41</v>
      </c>
      <c r="E28" s="91"/>
      <c r="F28" s="110"/>
      <c r="G28" s="110"/>
      <c r="H28" s="110"/>
      <c r="I28" s="110"/>
      <c r="J28" s="110">
        <v>16.399999999999999</v>
      </c>
      <c r="K28" s="110"/>
      <c r="L28" s="110"/>
      <c r="M28" s="110"/>
      <c r="N28" s="111"/>
      <c r="O28" s="112">
        <v>24.6</v>
      </c>
      <c r="P28" s="112"/>
      <c r="Q28" s="112"/>
      <c r="R28" s="113">
        <f t="shared" si="1"/>
        <v>41</v>
      </c>
      <c r="S28" s="109">
        <f t="shared" si="39"/>
        <v>24.6</v>
      </c>
      <c r="T28" s="91"/>
      <c r="U28" s="114">
        <f t="shared" si="2"/>
        <v>24.6</v>
      </c>
      <c r="V28" s="115">
        <f t="shared" si="3"/>
        <v>0</v>
      </c>
      <c r="W28" s="116">
        <f t="shared" si="25"/>
        <v>0.10000000000000142</v>
      </c>
      <c r="X28" s="114">
        <f t="shared" si="4"/>
        <v>0</v>
      </c>
      <c r="Y28" s="114">
        <f t="shared" si="5"/>
        <v>0</v>
      </c>
      <c r="Z28" s="114">
        <f t="shared" si="5"/>
        <v>0</v>
      </c>
      <c r="AA28" s="91"/>
      <c r="AB28" s="114">
        <f t="shared" si="26"/>
        <v>731.9</v>
      </c>
      <c r="AC28" s="114">
        <f t="shared" si="27"/>
        <v>0</v>
      </c>
      <c r="AD28" s="114">
        <f t="shared" si="6"/>
        <v>0</v>
      </c>
      <c r="AE28" s="114">
        <f t="shared" si="6"/>
        <v>0</v>
      </c>
      <c r="AF28" s="114">
        <f t="shared" si="6"/>
        <v>0</v>
      </c>
      <c r="AG28" s="91"/>
      <c r="AH28" s="96">
        <f t="shared" si="28"/>
        <v>731.9</v>
      </c>
      <c r="AI28" s="96">
        <f t="shared" si="7"/>
        <v>77.849999999999994</v>
      </c>
      <c r="AJ28" s="96">
        <f t="shared" si="29"/>
        <v>67.45</v>
      </c>
      <c r="AK28" s="91"/>
      <c r="AM28" s="117" t="str">
        <f t="shared" si="8"/>
        <v>NON</v>
      </c>
      <c r="AN28" s="117" t="str">
        <f t="shared" si="30"/>
        <v>NON</v>
      </c>
      <c r="AO28" s="117" t="str">
        <f t="shared" si="31"/>
        <v>NON</v>
      </c>
      <c r="AP28" s="117" t="str">
        <f t="shared" si="32"/>
        <v>OUI</v>
      </c>
      <c r="AQ28" s="117" t="str">
        <f t="shared" si="33"/>
        <v>NON</v>
      </c>
      <c r="AR28" s="117" t="str">
        <f t="shared" si="34"/>
        <v>NON</v>
      </c>
      <c r="AS28" s="117" t="str">
        <f t="shared" si="35"/>
        <v>OUI</v>
      </c>
      <c r="AT28" s="117" t="str">
        <f t="shared" si="9"/>
        <v>NON</v>
      </c>
      <c r="AU28" s="117" t="str">
        <f t="shared" si="10"/>
        <v>NON</v>
      </c>
      <c r="AV28" s="118" t="str">
        <f t="shared" si="11"/>
        <v/>
      </c>
      <c r="AW28" s="118">
        <f t="shared" si="12"/>
        <v>6</v>
      </c>
      <c r="AX28" s="118" t="str">
        <f t="shared" si="13"/>
        <v/>
      </c>
      <c r="AY28" s="118" t="str">
        <f t="shared" si="14"/>
        <v/>
      </c>
      <c r="AZ28" s="118" t="str">
        <f t="shared" si="15"/>
        <v/>
      </c>
      <c r="BA28" s="119">
        <f t="shared" si="36"/>
        <v>6</v>
      </c>
      <c r="BB28" s="75">
        <f t="shared" si="16"/>
        <v>0</v>
      </c>
      <c r="BC28" s="75">
        <f t="shared" si="16"/>
        <v>0</v>
      </c>
      <c r="BD28" s="75">
        <f t="shared" si="16"/>
        <v>0</v>
      </c>
      <c r="BE28" s="75">
        <f t="shared" si="16"/>
        <v>0</v>
      </c>
      <c r="BF28" s="75">
        <f t="shared" si="16"/>
        <v>16.399999999999999</v>
      </c>
      <c r="BG28" s="75">
        <f t="shared" si="16"/>
        <v>0</v>
      </c>
      <c r="BH28" s="75">
        <f t="shared" si="16"/>
        <v>0</v>
      </c>
      <c r="BI28" s="75">
        <f t="shared" si="16"/>
        <v>0</v>
      </c>
      <c r="BJ28" s="82">
        <f t="shared" si="37"/>
        <v>16.399999999999999</v>
      </c>
      <c r="BK28" s="120">
        <f t="shared" si="38"/>
        <v>24.6</v>
      </c>
      <c r="BL28" s="121">
        <f t="shared" si="17"/>
        <v>0</v>
      </c>
      <c r="BM28" s="75">
        <f>SUM($BL$16:BL28)</f>
        <v>0.10000000000000142</v>
      </c>
      <c r="BN28" s="75">
        <f t="shared" si="18"/>
        <v>0.10000000000000142</v>
      </c>
      <c r="BO28" s="75">
        <f t="shared" si="19"/>
        <v>0</v>
      </c>
      <c r="BP28" s="75">
        <f t="shared" si="20"/>
        <v>0</v>
      </c>
      <c r="BQ28" s="75">
        <f t="shared" si="21"/>
        <v>0</v>
      </c>
      <c r="BR28" s="75">
        <f t="shared" si="22"/>
        <v>0</v>
      </c>
      <c r="BS28" s="75">
        <f t="shared" si="22"/>
        <v>0</v>
      </c>
    </row>
    <row r="29" spans="1:71" s="95" customFormat="1" ht="15" x14ac:dyDescent="0.2">
      <c r="A29" s="76" t="s">
        <v>110</v>
      </c>
      <c r="B29" s="108">
        <v>7</v>
      </c>
      <c r="C29" s="108">
        <f t="shared" si="23"/>
        <v>5</v>
      </c>
      <c r="D29" s="109">
        <f t="shared" si="0"/>
        <v>41</v>
      </c>
      <c r="E29" s="91"/>
      <c r="F29" s="110"/>
      <c r="G29" s="110"/>
      <c r="H29" s="110"/>
      <c r="I29" s="110"/>
      <c r="J29" s="110"/>
      <c r="K29" s="110">
        <v>16.399999999999999</v>
      </c>
      <c r="L29" s="110"/>
      <c r="M29" s="110"/>
      <c r="N29" s="111"/>
      <c r="O29" s="112">
        <v>24.6</v>
      </c>
      <c r="P29" s="122"/>
      <c r="Q29" s="122"/>
      <c r="R29" s="113">
        <f t="shared" si="1"/>
        <v>41</v>
      </c>
      <c r="S29" s="109">
        <f t="shared" si="39"/>
        <v>24.6</v>
      </c>
      <c r="T29" s="91"/>
      <c r="U29" s="114">
        <f t="shared" si="2"/>
        <v>24.6</v>
      </c>
      <c r="V29" s="115">
        <f t="shared" si="3"/>
        <v>0</v>
      </c>
      <c r="W29" s="116">
        <f t="shared" si="25"/>
        <v>0.10000000000000142</v>
      </c>
      <c r="X29" s="114">
        <f t="shared" si="4"/>
        <v>0</v>
      </c>
      <c r="Y29" s="114">
        <f t="shared" si="5"/>
        <v>0</v>
      </c>
      <c r="Z29" s="114">
        <f t="shared" si="5"/>
        <v>0</v>
      </c>
      <c r="AA29" s="91"/>
      <c r="AB29" s="114">
        <f t="shared" si="26"/>
        <v>731.9</v>
      </c>
      <c r="AC29" s="114">
        <f t="shared" si="27"/>
        <v>0</v>
      </c>
      <c r="AD29" s="114">
        <f t="shared" si="6"/>
        <v>0</v>
      </c>
      <c r="AE29" s="114">
        <f t="shared" si="6"/>
        <v>0</v>
      </c>
      <c r="AF29" s="114">
        <f t="shared" si="6"/>
        <v>0</v>
      </c>
      <c r="AG29" s="91"/>
      <c r="AH29" s="96">
        <f t="shared" si="28"/>
        <v>731.9</v>
      </c>
      <c r="AI29" s="96">
        <f t="shared" si="7"/>
        <v>77.849999999999994</v>
      </c>
      <c r="AJ29" s="96">
        <f t="shared" si="29"/>
        <v>67.45</v>
      </c>
      <c r="AK29" s="91"/>
      <c r="AM29" s="117" t="str">
        <f t="shared" si="8"/>
        <v>NON</v>
      </c>
      <c r="AN29" s="117" t="str">
        <f t="shared" si="30"/>
        <v>NON</v>
      </c>
      <c r="AO29" s="117" t="str">
        <f t="shared" si="31"/>
        <v>NON</v>
      </c>
      <c r="AP29" s="117" t="str">
        <f t="shared" si="32"/>
        <v>OUI</v>
      </c>
      <c r="AQ29" s="117" t="str">
        <f t="shared" si="33"/>
        <v>NON</v>
      </c>
      <c r="AR29" s="117" t="str">
        <f t="shared" si="34"/>
        <v>NON</v>
      </c>
      <c r="AS29" s="117" t="str">
        <f t="shared" si="35"/>
        <v>OUI</v>
      </c>
      <c r="AT29" s="117" t="str">
        <f t="shared" si="9"/>
        <v>NON</v>
      </c>
      <c r="AU29" s="117" t="str">
        <f t="shared" si="10"/>
        <v>NON</v>
      </c>
      <c r="AV29" s="118" t="str">
        <f t="shared" si="11"/>
        <v/>
      </c>
      <c r="AW29" s="118">
        <f t="shared" si="12"/>
        <v>6</v>
      </c>
      <c r="AX29" s="118" t="str">
        <f t="shared" si="13"/>
        <v/>
      </c>
      <c r="AY29" s="118" t="str">
        <f t="shared" si="14"/>
        <v/>
      </c>
      <c r="AZ29" s="118" t="str">
        <f t="shared" si="15"/>
        <v/>
      </c>
      <c r="BA29" s="119">
        <f t="shared" si="36"/>
        <v>6</v>
      </c>
      <c r="BB29" s="75">
        <f t="shared" si="16"/>
        <v>0</v>
      </c>
      <c r="BC29" s="75">
        <f t="shared" si="16"/>
        <v>0</v>
      </c>
      <c r="BD29" s="75">
        <f t="shared" si="16"/>
        <v>0</v>
      </c>
      <c r="BE29" s="75">
        <f t="shared" si="16"/>
        <v>0</v>
      </c>
      <c r="BF29" s="75">
        <f t="shared" si="16"/>
        <v>0</v>
      </c>
      <c r="BG29" s="75">
        <f t="shared" si="16"/>
        <v>16.399999999999999</v>
      </c>
      <c r="BH29" s="75">
        <f t="shared" si="16"/>
        <v>0</v>
      </c>
      <c r="BI29" s="75">
        <f t="shared" si="16"/>
        <v>0</v>
      </c>
      <c r="BJ29" s="82">
        <f t="shared" si="37"/>
        <v>16.399999999999999</v>
      </c>
      <c r="BK29" s="120">
        <f t="shared" si="38"/>
        <v>24.6</v>
      </c>
      <c r="BL29" s="121">
        <f t="shared" si="17"/>
        <v>0</v>
      </c>
      <c r="BM29" s="75">
        <f>SUM($BL$16:BL29)</f>
        <v>0.10000000000000142</v>
      </c>
      <c r="BN29" s="75">
        <f t="shared" si="18"/>
        <v>0.10000000000000142</v>
      </c>
      <c r="BO29" s="75">
        <f t="shared" si="19"/>
        <v>0</v>
      </c>
      <c r="BP29" s="75">
        <f t="shared" si="20"/>
        <v>0</v>
      </c>
      <c r="BQ29" s="75">
        <f t="shared" si="21"/>
        <v>0</v>
      </c>
      <c r="BR29" s="75">
        <f t="shared" si="22"/>
        <v>0</v>
      </c>
      <c r="BS29" s="75">
        <f t="shared" si="22"/>
        <v>0</v>
      </c>
    </row>
    <row r="30" spans="1:71" s="95" customFormat="1" ht="15" x14ac:dyDescent="0.2">
      <c r="A30" s="76" t="s">
        <v>111</v>
      </c>
      <c r="B30" s="108">
        <v>7</v>
      </c>
      <c r="C30" s="108">
        <f t="shared" si="23"/>
        <v>5</v>
      </c>
      <c r="D30" s="109">
        <f t="shared" si="0"/>
        <v>41</v>
      </c>
      <c r="E30" s="91"/>
      <c r="F30" s="110"/>
      <c r="G30" s="110"/>
      <c r="H30" s="110"/>
      <c r="I30" s="110"/>
      <c r="J30" s="110"/>
      <c r="K30" s="110"/>
      <c r="L30" s="110">
        <v>16.399999999999999</v>
      </c>
      <c r="M30" s="110"/>
      <c r="N30" s="111"/>
      <c r="O30" s="112">
        <v>24.6</v>
      </c>
      <c r="P30" s="112"/>
      <c r="Q30" s="112"/>
      <c r="R30" s="113">
        <f t="shared" si="1"/>
        <v>41</v>
      </c>
      <c r="S30" s="109">
        <f t="shared" si="39"/>
        <v>24.6</v>
      </c>
      <c r="T30" s="91"/>
      <c r="U30" s="114">
        <f t="shared" si="2"/>
        <v>24.6</v>
      </c>
      <c r="V30" s="115">
        <f t="shared" si="3"/>
        <v>0</v>
      </c>
      <c r="W30" s="116">
        <f t="shared" si="25"/>
        <v>0.10000000000000142</v>
      </c>
      <c r="X30" s="114">
        <f t="shared" si="4"/>
        <v>0</v>
      </c>
      <c r="Y30" s="114">
        <f t="shared" si="5"/>
        <v>0</v>
      </c>
      <c r="Z30" s="114">
        <f t="shared" si="5"/>
        <v>0</v>
      </c>
      <c r="AA30" s="91"/>
      <c r="AB30" s="114">
        <f t="shared" si="26"/>
        <v>731.9</v>
      </c>
      <c r="AC30" s="114">
        <f t="shared" si="27"/>
        <v>0</v>
      </c>
      <c r="AD30" s="114">
        <f t="shared" si="6"/>
        <v>0</v>
      </c>
      <c r="AE30" s="114">
        <f t="shared" si="6"/>
        <v>0</v>
      </c>
      <c r="AF30" s="114">
        <f t="shared" si="6"/>
        <v>0</v>
      </c>
      <c r="AG30" s="91"/>
      <c r="AH30" s="96">
        <f t="shared" si="28"/>
        <v>731.9</v>
      </c>
      <c r="AI30" s="96">
        <f t="shared" si="7"/>
        <v>77.849999999999994</v>
      </c>
      <c r="AJ30" s="96">
        <f t="shared" si="29"/>
        <v>67.45</v>
      </c>
      <c r="AK30" s="91"/>
      <c r="AM30" s="117" t="str">
        <f t="shared" si="8"/>
        <v>NON</v>
      </c>
      <c r="AN30" s="117" t="str">
        <f t="shared" si="30"/>
        <v>NON</v>
      </c>
      <c r="AO30" s="117" t="str">
        <f t="shared" si="31"/>
        <v>NON</v>
      </c>
      <c r="AP30" s="117" t="str">
        <f t="shared" si="32"/>
        <v>OUI</v>
      </c>
      <c r="AQ30" s="117" t="str">
        <f t="shared" si="33"/>
        <v>NON</v>
      </c>
      <c r="AR30" s="117" t="str">
        <f t="shared" si="34"/>
        <v>NON</v>
      </c>
      <c r="AS30" s="117" t="str">
        <f t="shared" si="35"/>
        <v>OUI</v>
      </c>
      <c r="AT30" s="117" t="str">
        <f t="shared" si="9"/>
        <v>NON</v>
      </c>
      <c r="AU30" s="117" t="str">
        <f t="shared" si="10"/>
        <v>NON</v>
      </c>
      <c r="AV30" s="118" t="str">
        <f t="shared" si="11"/>
        <v/>
      </c>
      <c r="AW30" s="118">
        <f t="shared" si="12"/>
        <v>6</v>
      </c>
      <c r="AX30" s="118" t="str">
        <f t="shared" si="13"/>
        <v/>
      </c>
      <c r="AY30" s="118" t="str">
        <f t="shared" si="14"/>
        <v/>
      </c>
      <c r="AZ30" s="118" t="str">
        <f t="shared" si="15"/>
        <v/>
      </c>
      <c r="BA30" s="119">
        <f t="shared" si="36"/>
        <v>6</v>
      </c>
      <c r="BB30" s="75">
        <f t="shared" si="16"/>
        <v>0</v>
      </c>
      <c r="BC30" s="75">
        <f t="shared" si="16"/>
        <v>0</v>
      </c>
      <c r="BD30" s="75">
        <f t="shared" si="16"/>
        <v>0</v>
      </c>
      <c r="BE30" s="75">
        <f t="shared" si="16"/>
        <v>0</v>
      </c>
      <c r="BF30" s="75">
        <f t="shared" si="16"/>
        <v>0</v>
      </c>
      <c r="BG30" s="75">
        <f t="shared" si="16"/>
        <v>0</v>
      </c>
      <c r="BH30" s="75">
        <f t="shared" si="16"/>
        <v>16.399999999999999</v>
      </c>
      <c r="BI30" s="75">
        <f t="shared" si="16"/>
        <v>0</v>
      </c>
      <c r="BJ30" s="82">
        <f t="shared" si="37"/>
        <v>16.399999999999999</v>
      </c>
      <c r="BK30" s="120">
        <f t="shared" si="38"/>
        <v>24.6</v>
      </c>
      <c r="BL30" s="121">
        <f t="shared" si="17"/>
        <v>0</v>
      </c>
      <c r="BM30" s="75">
        <f>SUM($BL$16:BL30)</f>
        <v>0.10000000000000142</v>
      </c>
      <c r="BN30" s="75">
        <f t="shared" si="18"/>
        <v>0.10000000000000142</v>
      </c>
      <c r="BO30" s="75">
        <f t="shared" si="19"/>
        <v>0</v>
      </c>
      <c r="BP30" s="75">
        <f t="shared" si="20"/>
        <v>0</v>
      </c>
      <c r="BQ30" s="75">
        <f t="shared" si="21"/>
        <v>0</v>
      </c>
      <c r="BR30" s="75">
        <f t="shared" si="22"/>
        <v>0</v>
      </c>
      <c r="BS30" s="75">
        <f t="shared" si="22"/>
        <v>0</v>
      </c>
    </row>
    <row r="31" spans="1:71" s="95" customFormat="1" ht="15" x14ac:dyDescent="0.2">
      <c r="A31" s="76" t="s">
        <v>112</v>
      </c>
      <c r="B31" s="108">
        <v>7</v>
      </c>
      <c r="C31" s="108">
        <f t="shared" si="23"/>
        <v>5</v>
      </c>
      <c r="D31" s="109">
        <f t="shared" si="0"/>
        <v>41</v>
      </c>
      <c r="E31" s="91"/>
      <c r="F31" s="110"/>
      <c r="G31" s="110"/>
      <c r="H31" s="110"/>
      <c r="I31" s="110"/>
      <c r="J31" s="110"/>
      <c r="K31" s="110"/>
      <c r="L31" s="110"/>
      <c r="M31" s="110">
        <v>24.6</v>
      </c>
      <c r="N31" s="111"/>
      <c r="O31" s="112">
        <v>16.399999999999999</v>
      </c>
      <c r="P31" s="122"/>
      <c r="Q31" s="122"/>
      <c r="R31" s="113">
        <f t="shared" si="1"/>
        <v>41</v>
      </c>
      <c r="S31" s="109">
        <f t="shared" si="39"/>
        <v>16.399999999999999</v>
      </c>
      <c r="T31" s="91"/>
      <c r="U31" s="114">
        <f t="shared" si="2"/>
        <v>16.399999999999999</v>
      </c>
      <c r="V31" s="115">
        <f t="shared" si="3"/>
        <v>0</v>
      </c>
      <c r="W31" s="116">
        <f t="shared" si="25"/>
        <v>0.10000000000000142</v>
      </c>
      <c r="X31" s="114">
        <f t="shared" si="4"/>
        <v>0</v>
      </c>
      <c r="Y31" s="114">
        <f t="shared" si="5"/>
        <v>0</v>
      </c>
      <c r="Z31" s="114">
        <f t="shared" si="5"/>
        <v>0</v>
      </c>
      <c r="AA31" s="91"/>
      <c r="AB31" s="114">
        <f t="shared" si="26"/>
        <v>487.9</v>
      </c>
      <c r="AC31" s="114">
        <f t="shared" si="27"/>
        <v>0</v>
      </c>
      <c r="AD31" s="114">
        <f t="shared" si="6"/>
        <v>0</v>
      </c>
      <c r="AE31" s="114">
        <f t="shared" si="6"/>
        <v>0</v>
      </c>
      <c r="AF31" s="114">
        <f t="shared" si="6"/>
        <v>0</v>
      </c>
      <c r="AG31" s="91"/>
      <c r="AH31" s="96">
        <f t="shared" si="28"/>
        <v>487.9</v>
      </c>
      <c r="AI31" s="96">
        <f t="shared" si="7"/>
        <v>51.9</v>
      </c>
      <c r="AJ31" s="96">
        <f t="shared" si="29"/>
        <v>44.95</v>
      </c>
      <c r="AK31" s="91"/>
      <c r="AM31" s="117" t="str">
        <f t="shared" si="8"/>
        <v>NON</v>
      </c>
      <c r="AN31" s="117" t="str">
        <f t="shared" si="30"/>
        <v>NON</v>
      </c>
      <c r="AO31" s="117" t="str">
        <f t="shared" si="31"/>
        <v>NON</v>
      </c>
      <c r="AP31" s="117" t="str">
        <f t="shared" si="32"/>
        <v>OUI</v>
      </c>
      <c r="AQ31" s="117" t="str">
        <f t="shared" si="33"/>
        <v>NON</v>
      </c>
      <c r="AR31" s="117" t="str">
        <f t="shared" si="34"/>
        <v>NON</v>
      </c>
      <c r="AS31" s="117" t="str">
        <f t="shared" si="35"/>
        <v>OUI</v>
      </c>
      <c r="AT31" s="117" t="str">
        <f t="shared" si="9"/>
        <v>NON</v>
      </c>
      <c r="AU31" s="117" t="str">
        <f t="shared" si="10"/>
        <v>NON</v>
      </c>
      <c r="AV31" s="118" t="str">
        <f t="shared" si="11"/>
        <v/>
      </c>
      <c r="AW31" s="118">
        <f t="shared" si="12"/>
        <v>6</v>
      </c>
      <c r="AX31" s="118" t="str">
        <f t="shared" si="13"/>
        <v/>
      </c>
      <c r="AY31" s="118" t="str">
        <f t="shared" si="14"/>
        <v/>
      </c>
      <c r="AZ31" s="118" t="str">
        <f t="shared" si="15"/>
        <v/>
      </c>
      <c r="BA31" s="119">
        <f>SUM(AV31:AZ31)</f>
        <v>6</v>
      </c>
      <c r="BB31" s="75">
        <f t="shared" si="16"/>
        <v>0</v>
      </c>
      <c r="BC31" s="75">
        <f t="shared" si="16"/>
        <v>0</v>
      </c>
      <c r="BD31" s="75">
        <f t="shared" si="16"/>
        <v>0</v>
      </c>
      <c r="BE31" s="75">
        <f t="shared" si="16"/>
        <v>0</v>
      </c>
      <c r="BF31" s="75">
        <f t="shared" si="16"/>
        <v>0</v>
      </c>
      <c r="BG31" s="75">
        <f t="shared" si="16"/>
        <v>0</v>
      </c>
      <c r="BH31" s="75">
        <f t="shared" si="16"/>
        <v>0</v>
      </c>
      <c r="BI31" s="75">
        <f t="shared" si="16"/>
        <v>24.6</v>
      </c>
      <c r="BJ31" s="82">
        <f t="shared" si="37"/>
        <v>24.6</v>
      </c>
      <c r="BK31" s="120">
        <f t="shared" si="38"/>
        <v>16.399999999999999</v>
      </c>
      <c r="BL31" s="121">
        <f t="shared" si="17"/>
        <v>0</v>
      </c>
      <c r="BM31" s="75">
        <f>SUM($BL$16:BL31)</f>
        <v>0.10000000000000142</v>
      </c>
      <c r="BN31" s="75">
        <f t="shared" si="18"/>
        <v>0.10000000000000142</v>
      </c>
      <c r="BO31" s="75">
        <f t="shared" si="19"/>
        <v>0</v>
      </c>
      <c r="BP31" s="75">
        <f t="shared" si="20"/>
        <v>0</v>
      </c>
      <c r="BQ31" s="75">
        <f t="shared" si="21"/>
        <v>0</v>
      </c>
      <c r="BR31" s="75">
        <f t="shared" si="22"/>
        <v>0</v>
      </c>
      <c r="BS31" s="75">
        <f t="shared" si="22"/>
        <v>0</v>
      </c>
    </row>
    <row r="32" spans="1:71" s="95" customFormat="1" ht="15" x14ac:dyDescent="0.2">
      <c r="A32" s="76" t="s">
        <v>113</v>
      </c>
      <c r="B32" s="108">
        <v>7</v>
      </c>
      <c r="C32" s="108">
        <f>B32-2</f>
        <v>5</v>
      </c>
      <c r="D32" s="109">
        <f t="shared" si="0"/>
        <v>41</v>
      </c>
      <c r="E32" s="91"/>
      <c r="F32" s="110"/>
      <c r="G32" s="110"/>
      <c r="H32" s="110"/>
      <c r="I32" s="110"/>
      <c r="J32" s="110"/>
      <c r="K32" s="110"/>
      <c r="L32" s="110"/>
      <c r="M32" s="110"/>
      <c r="N32" s="111"/>
      <c r="O32" s="112">
        <v>41</v>
      </c>
      <c r="P32" s="112"/>
      <c r="Q32" s="112"/>
      <c r="R32" s="113">
        <f t="shared" si="1"/>
        <v>41</v>
      </c>
      <c r="S32" s="109">
        <f t="shared" si="39"/>
        <v>41</v>
      </c>
      <c r="T32" s="91"/>
      <c r="U32" s="114">
        <f t="shared" si="2"/>
        <v>41</v>
      </c>
      <c r="V32" s="115">
        <f t="shared" si="3"/>
        <v>0</v>
      </c>
      <c r="W32" s="116">
        <f t="shared" si="25"/>
        <v>0.10000000000000142</v>
      </c>
      <c r="X32" s="114">
        <f t="shared" si="4"/>
        <v>0</v>
      </c>
      <c r="Y32" s="114">
        <f t="shared" ref="Y32:Z68" si="40">IF(P32="",0,P32)</f>
        <v>0</v>
      </c>
      <c r="Z32" s="114">
        <f t="shared" si="40"/>
        <v>0</v>
      </c>
      <c r="AA32" s="91"/>
      <c r="AB32" s="114">
        <f t="shared" si="26"/>
        <v>1219.8</v>
      </c>
      <c r="AC32" s="114">
        <f t="shared" si="27"/>
        <v>0</v>
      </c>
      <c r="AD32" s="114">
        <f t="shared" ref="AD32:AF68" si="41">ROUND($AE$10*X32*AD$13,1)</f>
        <v>0</v>
      </c>
      <c r="AE32" s="114">
        <f t="shared" si="41"/>
        <v>0</v>
      </c>
      <c r="AF32" s="114">
        <f t="shared" si="41"/>
        <v>0</v>
      </c>
      <c r="AG32" s="91"/>
      <c r="AH32" s="96">
        <f t="shared" si="28"/>
        <v>1219.8</v>
      </c>
      <c r="AI32" s="96">
        <f t="shared" si="7"/>
        <v>129.80000000000001</v>
      </c>
      <c r="AJ32" s="96">
        <f t="shared" si="29"/>
        <v>112.4</v>
      </c>
      <c r="AK32" s="91"/>
      <c r="AM32" s="117" t="str">
        <f t="shared" si="8"/>
        <v>NON</v>
      </c>
      <c r="AN32" s="117" t="str">
        <f t="shared" si="30"/>
        <v>NON</v>
      </c>
      <c r="AO32" s="117" t="str">
        <f t="shared" si="31"/>
        <v>NON</v>
      </c>
      <c r="AP32" s="117" t="str">
        <f t="shared" si="32"/>
        <v>OUI</v>
      </c>
      <c r="AQ32" s="117" t="str">
        <f t="shared" si="33"/>
        <v>NON</v>
      </c>
      <c r="AR32" s="117" t="str">
        <f t="shared" si="34"/>
        <v>NON</v>
      </c>
      <c r="AS32" s="117" t="str">
        <f t="shared" si="35"/>
        <v>NON</v>
      </c>
      <c r="AT32" s="117" t="str">
        <f t="shared" si="9"/>
        <v>NON</v>
      </c>
      <c r="AU32" s="117" t="str">
        <f t="shared" si="10"/>
        <v>NON</v>
      </c>
      <c r="AV32" s="118" t="str">
        <f t="shared" si="11"/>
        <v/>
      </c>
      <c r="AW32" s="118">
        <f t="shared" si="12"/>
        <v>6</v>
      </c>
      <c r="AX32" s="118" t="str">
        <f t="shared" si="13"/>
        <v/>
      </c>
      <c r="AY32" s="118" t="str">
        <f t="shared" si="14"/>
        <v/>
      </c>
      <c r="AZ32" s="118" t="str">
        <f t="shared" si="15"/>
        <v/>
      </c>
      <c r="BA32" s="119">
        <f t="shared" si="36"/>
        <v>6</v>
      </c>
      <c r="BB32" s="75">
        <f t="shared" si="16"/>
        <v>0</v>
      </c>
      <c r="BC32" s="75">
        <f t="shared" si="16"/>
        <v>0</v>
      </c>
      <c r="BD32" s="75">
        <f t="shared" si="16"/>
        <v>0</v>
      </c>
      <c r="BE32" s="75">
        <f t="shared" si="16"/>
        <v>0</v>
      </c>
      <c r="BF32" s="75">
        <f t="shared" si="16"/>
        <v>0</v>
      </c>
      <c r="BG32" s="75">
        <f t="shared" si="16"/>
        <v>0</v>
      </c>
      <c r="BH32" s="75">
        <f t="shared" si="16"/>
        <v>0</v>
      </c>
      <c r="BI32" s="75">
        <f t="shared" si="16"/>
        <v>0</v>
      </c>
      <c r="BJ32" s="82">
        <f t="shared" si="37"/>
        <v>0</v>
      </c>
      <c r="BK32" s="120">
        <f t="shared" si="38"/>
        <v>41</v>
      </c>
      <c r="BL32" s="121">
        <f t="shared" si="17"/>
        <v>0</v>
      </c>
      <c r="BM32" s="75">
        <f>SUM($BL$16:BL32)</f>
        <v>0.10000000000000142</v>
      </c>
      <c r="BN32" s="75">
        <f t="shared" si="18"/>
        <v>0.10000000000000142</v>
      </c>
      <c r="BO32" s="75">
        <f t="shared" si="19"/>
        <v>0</v>
      </c>
      <c r="BP32" s="75">
        <f t="shared" si="20"/>
        <v>0</v>
      </c>
      <c r="BQ32" s="75">
        <f t="shared" si="21"/>
        <v>0</v>
      </c>
      <c r="BR32" s="75">
        <f t="shared" si="22"/>
        <v>0</v>
      </c>
      <c r="BS32" s="75">
        <f t="shared" si="22"/>
        <v>0</v>
      </c>
    </row>
    <row r="33" spans="1:71" s="95" customFormat="1" ht="15" x14ac:dyDescent="0.2">
      <c r="A33" s="76" t="s">
        <v>114</v>
      </c>
      <c r="B33" s="108">
        <v>7</v>
      </c>
      <c r="C33" s="108">
        <f t="shared" si="23"/>
        <v>5</v>
      </c>
      <c r="D33" s="109">
        <f t="shared" si="0"/>
        <v>41</v>
      </c>
      <c r="E33" s="91"/>
      <c r="F33" s="110"/>
      <c r="G33" s="110"/>
      <c r="H33" s="110"/>
      <c r="I33" s="110"/>
      <c r="J33" s="110"/>
      <c r="K33" s="110"/>
      <c r="L33" s="110"/>
      <c r="M33" s="110"/>
      <c r="N33" s="111"/>
      <c r="O33" s="112">
        <v>45</v>
      </c>
      <c r="P33" s="122"/>
      <c r="Q33" s="122"/>
      <c r="R33" s="113">
        <f t="shared" si="1"/>
        <v>45</v>
      </c>
      <c r="S33" s="109">
        <f t="shared" si="39"/>
        <v>45</v>
      </c>
      <c r="T33" s="91"/>
      <c r="U33" s="114">
        <f t="shared" si="2"/>
        <v>41</v>
      </c>
      <c r="V33" s="115">
        <f t="shared" si="3"/>
        <v>4</v>
      </c>
      <c r="W33" s="116">
        <f t="shared" si="25"/>
        <v>4.1000000000000014</v>
      </c>
      <c r="X33" s="114">
        <f t="shared" si="4"/>
        <v>0</v>
      </c>
      <c r="Y33" s="114">
        <f t="shared" si="40"/>
        <v>0</v>
      </c>
      <c r="Z33" s="114">
        <f t="shared" si="40"/>
        <v>0</v>
      </c>
      <c r="AA33" s="91"/>
      <c r="AB33" s="114">
        <f t="shared" si="26"/>
        <v>1219.8</v>
      </c>
      <c r="AC33" s="114">
        <f t="shared" si="27"/>
        <v>119</v>
      </c>
      <c r="AD33" s="114">
        <f t="shared" si="41"/>
        <v>0</v>
      </c>
      <c r="AE33" s="114">
        <f t="shared" si="41"/>
        <v>0</v>
      </c>
      <c r="AF33" s="114">
        <f t="shared" si="41"/>
        <v>0</v>
      </c>
      <c r="AG33" s="91"/>
      <c r="AH33" s="96">
        <f t="shared" si="28"/>
        <v>1338.8</v>
      </c>
      <c r="AI33" s="96">
        <f t="shared" si="7"/>
        <v>142.44999999999999</v>
      </c>
      <c r="AJ33" s="96">
        <f t="shared" si="29"/>
        <v>123.4</v>
      </c>
      <c r="AK33" s="91"/>
      <c r="AM33" s="117" t="str">
        <f t="shared" si="8"/>
        <v>NON</v>
      </c>
      <c r="AN33" s="117" t="str">
        <f t="shared" si="30"/>
        <v>NON</v>
      </c>
      <c r="AO33" s="117" t="str">
        <f t="shared" si="31"/>
        <v>NON</v>
      </c>
      <c r="AP33" s="117" t="str">
        <f t="shared" si="32"/>
        <v>NON</v>
      </c>
      <c r="AQ33" s="117" t="str">
        <f t="shared" si="33"/>
        <v>OUI</v>
      </c>
      <c r="AR33" s="117" t="str">
        <f t="shared" si="34"/>
        <v>NON</v>
      </c>
      <c r="AS33" s="117" t="str">
        <f t="shared" si="35"/>
        <v>NON</v>
      </c>
      <c r="AT33" s="117" t="str">
        <f t="shared" si="9"/>
        <v>NON</v>
      </c>
      <c r="AU33" s="117" t="str">
        <f t="shared" si="10"/>
        <v>NON</v>
      </c>
      <c r="AV33" s="118" t="str">
        <f t="shared" si="11"/>
        <v/>
      </c>
      <c r="AW33" s="118" t="str">
        <f t="shared" si="12"/>
        <v/>
      </c>
      <c r="AX33" s="118">
        <f t="shared" si="13"/>
        <v>10</v>
      </c>
      <c r="AY33" s="118" t="str">
        <f t="shared" si="14"/>
        <v/>
      </c>
      <c r="AZ33" s="118" t="str">
        <f t="shared" si="15"/>
        <v/>
      </c>
      <c r="BA33" s="119">
        <f t="shared" si="36"/>
        <v>10</v>
      </c>
      <c r="BB33" s="75">
        <f t="shared" si="16"/>
        <v>0</v>
      </c>
      <c r="BC33" s="75">
        <f t="shared" si="16"/>
        <v>0</v>
      </c>
      <c r="BD33" s="75">
        <f t="shared" si="16"/>
        <v>0</v>
      </c>
      <c r="BE33" s="75">
        <f t="shared" si="16"/>
        <v>0</v>
      </c>
      <c r="BF33" s="75">
        <f t="shared" si="16"/>
        <v>0</v>
      </c>
      <c r="BG33" s="75">
        <f t="shared" si="16"/>
        <v>0</v>
      </c>
      <c r="BH33" s="75">
        <f t="shared" si="16"/>
        <v>0</v>
      </c>
      <c r="BI33" s="75">
        <f t="shared" si="16"/>
        <v>0</v>
      </c>
      <c r="BJ33" s="82">
        <f t="shared" si="37"/>
        <v>0</v>
      </c>
      <c r="BK33" s="120">
        <f t="shared" si="38"/>
        <v>41</v>
      </c>
      <c r="BL33" s="121">
        <f>IF(SUM(O33:Q33)=0,IF(H33&gt;=D33,D33*-1,0),R33-BQ33-D33-BD33)</f>
        <v>4</v>
      </c>
      <c r="BM33" s="75">
        <f>SUM($BL$16:BL33)</f>
        <v>4.1000000000000014</v>
      </c>
      <c r="BN33" s="75">
        <f t="shared" si="18"/>
        <v>4.1000000000000014</v>
      </c>
      <c r="BO33" s="75">
        <f t="shared" si="19"/>
        <v>0</v>
      </c>
      <c r="BP33" s="75">
        <f t="shared" si="20"/>
        <v>4</v>
      </c>
      <c r="BQ33" s="75">
        <f t="shared" si="21"/>
        <v>0</v>
      </c>
      <c r="BR33" s="75">
        <f t="shared" si="22"/>
        <v>0</v>
      </c>
      <c r="BS33" s="75">
        <f t="shared" si="22"/>
        <v>0</v>
      </c>
    </row>
    <row r="34" spans="1:71" s="95" customFormat="1" ht="15" x14ac:dyDescent="0.2">
      <c r="A34" s="76" t="s">
        <v>115</v>
      </c>
      <c r="B34" s="108">
        <v>7</v>
      </c>
      <c r="C34" s="108">
        <f t="shared" si="23"/>
        <v>5</v>
      </c>
      <c r="D34" s="109">
        <f t="shared" si="0"/>
        <v>41</v>
      </c>
      <c r="E34" s="91"/>
      <c r="F34" s="110"/>
      <c r="G34" s="110"/>
      <c r="H34" s="110"/>
      <c r="I34" s="110"/>
      <c r="J34" s="110"/>
      <c r="K34" s="110"/>
      <c r="L34" s="110"/>
      <c r="M34" s="110"/>
      <c r="N34" s="111"/>
      <c r="O34" s="112">
        <v>49</v>
      </c>
      <c r="P34" s="112"/>
      <c r="Q34" s="112"/>
      <c r="R34" s="113">
        <f t="shared" si="1"/>
        <v>49</v>
      </c>
      <c r="S34" s="109">
        <f t="shared" si="39"/>
        <v>49</v>
      </c>
      <c r="T34" s="91"/>
      <c r="U34" s="114">
        <f t="shared" si="2"/>
        <v>41</v>
      </c>
      <c r="V34" s="115">
        <f t="shared" si="3"/>
        <v>4</v>
      </c>
      <c r="W34" s="116">
        <f t="shared" si="25"/>
        <v>8.1000000000000014</v>
      </c>
      <c r="X34" s="114">
        <f t="shared" si="4"/>
        <v>4</v>
      </c>
      <c r="Y34" s="114">
        <f t="shared" si="40"/>
        <v>0</v>
      </c>
      <c r="Z34" s="114">
        <f t="shared" si="40"/>
        <v>0</v>
      </c>
      <c r="AA34" s="91"/>
      <c r="AB34" s="114">
        <f t="shared" si="26"/>
        <v>1219.8</v>
      </c>
      <c r="AC34" s="114">
        <f t="shared" si="27"/>
        <v>119</v>
      </c>
      <c r="AD34" s="114">
        <f t="shared" si="41"/>
        <v>148.80000000000001</v>
      </c>
      <c r="AE34" s="114">
        <f t="shared" si="41"/>
        <v>0</v>
      </c>
      <c r="AF34" s="114">
        <f t="shared" si="41"/>
        <v>0</v>
      </c>
      <c r="AG34" s="91"/>
      <c r="AH34" s="96">
        <f t="shared" si="28"/>
        <v>1487.6</v>
      </c>
      <c r="AI34" s="96">
        <f t="shared" si="7"/>
        <v>155.1</v>
      </c>
      <c r="AJ34" s="96">
        <f t="shared" si="29"/>
        <v>136.85</v>
      </c>
      <c r="AK34" s="91"/>
      <c r="AM34" s="117" t="str">
        <f t="shared" si="8"/>
        <v>NON</v>
      </c>
      <c r="AN34" s="117" t="str">
        <f t="shared" si="30"/>
        <v>NON</v>
      </c>
      <c r="AO34" s="117" t="str">
        <f t="shared" si="31"/>
        <v>NON</v>
      </c>
      <c r="AP34" s="117" t="str">
        <f t="shared" si="32"/>
        <v>NON</v>
      </c>
      <c r="AQ34" s="117" t="str">
        <f t="shared" si="33"/>
        <v>NON</v>
      </c>
      <c r="AR34" s="117" t="str">
        <f t="shared" si="34"/>
        <v>NON</v>
      </c>
      <c r="AS34" s="117" t="str">
        <f t="shared" si="35"/>
        <v>NON</v>
      </c>
      <c r="AT34" s="117" t="str">
        <f t="shared" si="9"/>
        <v>NON</v>
      </c>
      <c r="AU34" s="117" t="str">
        <f t="shared" si="10"/>
        <v>NON</v>
      </c>
      <c r="AV34" s="118" t="str">
        <f t="shared" si="11"/>
        <v/>
      </c>
      <c r="AW34" s="118" t="str">
        <f t="shared" si="12"/>
        <v/>
      </c>
      <c r="AX34" s="118" t="str">
        <f t="shared" si="13"/>
        <v/>
      </c>
      <c r="AY34" s="118" t="str">
        <f t="shared" si="14"/>
        <v/>
      </c>
      <c r="AZ34" s="118">
        <f t="shared" si="15"/>
        <v>18</v>
      </c>
      <c r="BA34" s="119">
        <f t="shared" si="36"/>
        <v>18</v>
      </c>
      <c r="BB34" s="75">
        <f t="shared" si="16"/>
        <v>0</v>
      </c>
      <c r="BC34" s="75">
        <f t="shared" si="16"/>
        <v>0</v>
      </c>
      <c r="BD34" s="75">
        <f t="shared" si="16"/>
        <v>0</v>
      </c>
      <c r="BE34" s="75">
        <f t="shared" si="16"/>
        <v>0</v>
      </c>
      <c r="BF34" s="75">
        <f t="shared" si="16"/>
        <v>0</v>
      </c>
      <c r="BG34" s="75">
        <f t="shared" si="16"/>
        <v>0</v>
      </c>
      <c r="BH34" s="75">
        <f t="shared" si="16"/>
        <v>0</v>
      </c>
      <c r="BI34" s="75">
        <f t="shared" si="16"/>
        <v>0</v>
      </c>
      <c r="BJ34" s="82">
        <f t="shared" si="37"/>
        <v>0</v>
      </c>
      <c r="BK34" s="120">
        <f t="shared" si="38"/>
        <v>41</v>
      </c>
      <c r="BL34" s="121">
        <f t="shared" ref="BL34:BL68" si="42">IF(SUM(O34:Q34)=0,IF(H34&gt;=D34,D34*-1,0),R34-BQ34-D34-BD34)</f>
        <v>4</v>
      </c>
      <c r="BM34" s="75">
        <f>SUM($BL$16:BL34)</f>
        <v>8.1000000000000014</v>
      </c>
      <c r="BN34" s="75">
        <f t="shared" si="18"/>
        <v>8.1000000000000014</v>
      </c>
      <c r="BO34" s="75">
        <f t="shared" si="19"/>
        <v>0</v>
      </c>
      <c r="BP34" s="75">
        <f t="shared" si="20"/>
        <v>4</v>
      </c>
      <c r="BQ34" s="75">
        <f t="shared" si="21"/>
        <v>4</v>
      </c>
      <c r="BR34" s="75">
        <f t="shared" si="22"/>
        <v>0</v>
      </c>
      <c r="BS34" s="75">
        <f t="shared" si="22"/>
        <v>0</v>
      </c>
    </row>
    <row r="35" spans="1:71" s="95" customFormat="1" ht="15" x14ac:dyDescent="0.2">
      <c r="A35" s="76" t="s">
        <v>116</v>
      </c>
      <c r="B35" s="108">
        <v>7</v>
      </c>
      <c r="C35" s="108">
        <f t="shared" si="23"/>
        <v>5</v>
      </c>
      <c r="D35" s="109">
        <f t="shared" si="0"/>
        <v>41</v>
      </c>
      <c r="E35" s="91"/>
      <c r="F35" s="110"/>
      <c r="G35" s="110"/>
      <c r="H35" s="110"/>
      <c r="I35" s="110"/>
      <c r="J35" s="110"/>
      <c r="K35" s="110"/>
      <c r="L35" s="110"/>
      <c r="M35" s="110"/>
      <c r="N35" s="111"/>
      <c r="O35" s="112">
        <v>45</v>
      </c>
      <c r="P35" s="122"/>
      <c r="Q35" s="122"/>
      <c r="R35" s="113">
        <f t="shared" si="1"/>
        <v>45</v>
      </c>
      <c r="S35" s="109">
        <f t="shared" si="39"/>
        <v>45</v>
      </c>
      <c r="T35" s="91"/>
      <c r="U35" s="114">
        <f t="shared" si="2"/>
        <v>41</v>
      </c>
      <c r="V35" s="115">
        <f t="shared" si="3"/>
        <v>4</v>
      </c>
      <c r="W35" s="116">
        <f t="shared" si="25"/>
        <v>12.100000000000001</v>
      </c>
      <c r="X35" s="114">
        <f t="shared" si="4"/>
        <v>0</v>
      </c>
      <c r="Y35" s="114">
        <f t="shared" si="40"/>
        <v>0</v>
      </c>
      <c r="Z35" s="114">
        <f t="shared" si="40"/>
        <v>0</v>
      </c>
      <c r="AA35" s="91"/>
      <c r="AB35" s="114">
        <f t="shared" si="26"/>
        <v>1219.8</v>
      </c>
      <c r="AC35" s="114">
        <f t="shared" si="27"/>
        <v>119</v>
      </c>
      <c r="AD35" s="114">
        <f t="shared" si="41"/>
        <v>0</v>
      </c>
      <c r="AE35" s="114">
        <f t="shared" si="41"/>
        <v>0</v>
      </c>
      <c r="AF35" s="114">
        <f t="shared" si="41"/>
        <v>0</v>
      </c>
      <c r="AG35" s="91"/>
      <c r="AH35" s="96">
        <f t="shared" si="28"/>
        <v>1338.8</v>
      </c>
      <c r="AI35" s="96">
        <f t="shared" si="7"/>
        <v>142.44999999999999</v>
      </c>
      <c r="AJ35" s="96">
        <f t="shared" si="29"/>
        <v>123.4</v>
      </c>
      <c r="AK35" s="91"/>
      <c r="AM35" s="117" t="str">
        <f t="shared" si="8"/>
        <v>NON</v>
      </c>
      <c r="AN35" s="117" t="str">
        <f t="shared" si="30"/>
        <v>NON</v>
      </c>
      <c r="AO35" s="117" t="str">
        <f t="shared" si="31"/>
        <v>NON</v>
      </c>
      <c r="AP35" s="117" t="str">
        <f t="shared" si="32"/>
        <v>NON</v>
      </c>
      <c r="AQ35" s="117" t="str">
        <f t="shared" si="33"/>
        <v>OUI</v>
      </c>
      <c r="AR35" s="117" t="str">
        <f t="shared" si="34"/>
        <v>NON</v>
      </c>
      <c r="AS35" s="117" t="str">
        <f t="shared" si="35"/>
        <v>NON</v>
      </c>
      <c r="AT35" s="117" t="str">
        <f t="shared" si="9"/>
        <v>NON</v>
      </c>
      <c r="AU35" s="117" t="str">
        <f t="shared" si="10"/>
        <v>NON</v>
      </c>
      <c r="AV35" s="118" t="str">
        <f t="shared" si="11"/>
        <v/>
      </c>
      <c r="AW35" s="118" t="str">
        <f t="shared" si="12"/>
        <v/>
      </c>
      <c r="AX35" s="118">
        <f t="shared" si="13"/>
        <v>10</v>
      </c>
      <c r="AY35" s="118" t="str">
        <f t="shared" si="14"/>
        <v/>
      </c>
      <c r="AZ35" s="118" t="str">
        <f t="shared" si="15"/>
        <v/>
      </c>
      <c r="BA35" s="119">
        <f t="shared" si="36"/>
        <v>10</v>
      </c>
      <c r="BB35" s="75">
        <f t="shared" si="16"/>
        <v>0</v>
      </c>
      <c r="BC35" s="75">
        <f t="shared" si="16"/>
        <v>0</v>
      </c>
      <c r="BD35" s="75">
        <f t="shared" si="16"/>
        <v>0</v>
      </c>
      <c r="BE35" s="75">
        <f t="shared" si="16"/>
        <v>0</v>
      </c>
      <c r="BF35" s="75">
        <f t="shared" si="16"/>
        <v>0</v>
      </c>
      <c r="BG35" s="75">
        <f t="shared" si="16"/>
        <v>0</v>
      </c>
      <c r="BH35" s="75">
        <f t="shared" si="16"/>
        <v>0</v>
      </c>
      <c r="BI35" s="75">
        <f t="shared" si="16"/>
        <v>0</v>
      </c>
      <c r="BJ35" s="82">
        <f t="shared" si="37"/>
        <v>0</v>
      </c>
      <c r="BK35" s="120">
        <f t="shared" si="38"/>
        <v>41</v>
      </c>
      <c r="BL35" s="121">
        <f t="shared" si="42"/>
        <v>4</v>
      </c>
      <c r="BM35" s="75">
        <f>SUM($BL$16:BL35)</f>
        <v>12.100000000000001</v>
      </c>
      <c r="BN35" s="75">
        <f t="shared" si="18"/>
        <v>12.100000000000001</v>
      </c>
      <c r="BO35" s="75">
        <f t="shared" si="19"/>
        <v>0</v>
      </c>
      <c r="BP35" s="75">
        <f t="shared" si="20"/>
        <v>4</v>
      </c>
      <c r="BQ35" s="75">
        <f t="shared" si="21"/>
        <v>0</v>
      </c>
      <c r="BR35" s="75">
        <f t="shared" si="22"/>
        <v>0</v>
      </c>
      <c r="BS35" s="75">
        <f t="shared" si="22"/>
        <v>0</v>
      </c>
    </row>
    <row r="36" spans="1:71" s="95" customFormat="1" ht="15" x14ac:dyDescent="0.2">
      <c r="A36" s="76" t="s">
        <v>117</v>
      </c>
      <c r="B36" s="108">
        <v>7</v>
      </c>
      <c r="C36" s="108">
        <f t="shared" si="23"/>
        <v>5</v>
      </c>
      <c r="D36" s="109">
        <f t="shared" si="0"/>
        <v>41</v>
      </c>
      <c r="E36" s="91"/>
      <c r="F36" s="110"/>
      <c r="G36" s="110"/>
      <c r="H36" s="110"/>
      <c r="I36" s="110"/>
      <c r="J36" s="110"/>
      <c r="K36" s="110"/>
      <c r="L36" s="110"/>
      <c r="M36" s="110"/>
      <c r="N36" s="111"/>
      <c r="O36" s="112">
        <v>45</v>
      </c>
      <c r="P36" s="112"/>
      <c r="Q36" s="112"/>
      <c r="R36" s="113">
        <f t="shared" si="1"/>
        <v>45</v>
      </c>
      <c r="S36" s="109">
        <f t="shared" si="39"/>
        <v>45</v>
      </c>
      <c r="T36" s="91"/>
      <c r="U36" s="114">
        <f t="shared" si="2"/>
        <v>41</v>
      </c>
      <c r="V36" s="115">
        <f t="shared" si="3"/>
        <v>4</v>
      </c>
      <c r="W36" s="116">
        <f t="shared" si="25"/>
        <v>16.100000000000001</v>
      </c>
      <c r="X36" s="114">
        <f t="shared" si="4"/>
        <v>0</v>
      </c>
      <c r="Y36" s="114">
        <f t="shared" si="40"/>
        <v>0</v>
      </c>
      <c r="Z36" s="114">
        <f t="shared" si="40"/>
        <v>0</v>
      </c>
      <c r="AA36" s="91"/>
      <c r="AB36" s="114">
        <f t="shared" si="26"/>
        <v>1219.8</v>
      </c>
      <c r="AC36" s="114">
        <f t="shared" si="27"/>
        <v>119</v>
      </c>
      <c r="AD36" s="114">
        <f t="shared" si="41"/>
        <v>0</v>
      </c>
      <c r="AE36" s="114">
        <f t="shared" si="41"/>
        <v>0</v>
      </c>
      <c r="AF36" s="114">
        <f t="shared" si="41"/>
        <v>0</v>
      </c>
      <c r="AG36" s="91"/>
      <c r="AH36" s="96">
        <f t="shared" si="28"/>
        <v>1338.8</v>
      </c>
      <c r="AI36" s="96">
        <f t="shared" si="7"/>
        <v>142.44999999999999</v>
      </c>
      <c r="AJ36" s="96">
        <f t="shared" si="29"/>
        <v>123.4</v>
      </c>
      <c r="AK36" s="91"/>
      <c r="AM36" s="117" t="str">
        <f t="shared" si="8"/>
        <v>NON</v>
      </c>
      <c r="AN36" s="117" t="str">
        <f t="shared" si="30"/>
        <v>NON</v>
      </c>
      <c r="AO36" s="117" t="str">
        <f t="shared" si="31"/>
        <v>NON</v>
      </c>
      <c r="AP36" s="117" t="str">
        <f t="shared" si="32"/>
        <v>NON</v>
      </c>
      <c r="AQ36" s="117" t="str">
        <f t="shared" si="33"/>
        <v>OUI</v>
      </c>
      <c r="AR36" s="117" t="str">
        <f t="shared" si="34"/>
        <v>NON</v>
      </c>
      <c r="AS36" s="117" t="str">
        <f t="shared" si="35"/>
        <v>NON</v>
      </c>
      <c r="AT36" s="117" t="str">
        <f t="shared" si="9"/>
        <v>NON</v>
      </c>
      <c r="AU36" s="117" t="str">
        <f t="shared" si="10"/>
        <v>NON</v>
      </c>
      <c r="AV36" s="118" t="str">
        <f t="shared" si="11"/>
        <v/>
      </c>
      <c r="AW36" s="118" t="str">
        <f t="shared" si="12"/>
        <v/>
      </c>
      <c r="AX36" s="118">
        <f t="shared" si="13"/>
        <v>10</v>
      </c>
      <c r="AY36" s="118" t="str">
        <f t="shared" si="14"/>
        <v/>
      </c>
      <c r="AZ36" s="118" t="str">
        <f t="shared" si="15"/>
        <v/>
      </c>
      <c r="BA36" s="119">
        <f t="shared" si="36"/>
        <v>10</v>
      </c>
      <c r="BB36" s="75">
        <f t="shared" si="16"/>
        <v>0</v>
      </c>
      <c r="BC36" s="75">
        <f t="shared" si="16"/>
        <v>0</v>
      </c>
      <c r="BD36" s="75">
        <f t="shared" si="16"/>
        <v>0</v>
      </c>
      <c r="BE36" s="75">
        <f t="shared" si="16"/>
        <v>0</v>
      </c>
      <c r="BF36" s="75">
        <f t="shared" si="16"/>
        <v>0</v>
      </c>
      <c r="BG36" s="75">
        <f t="shared" si="16"/>
        <v>0</v>
      </c>
      <c r="BH36" s="75">
        <f t="shared" si="16"/>
        <v>0</v>
      </c>
      <c r="BI36" s="75">
        <f t="shared" si="16"/>
        <v>0</v>
      </c>
      <c r="BJ36" s="82">
        <f t="shared" si="37"/>
        <v>0</v>
      </c>
      <c r="BK36" s="120">
        <f t="shared" si="38"/>
        <v>41</v>
      </c>
      <c r="BL36" s="121">
        <f t="shared" si="42"/>
        <v>4</v>
      </c>
      <c r="BM36" s="75">
        <f>SUM($BL$16:BL36)</f>
        <v>16.100000000000001</v>
      </c>
      <c r="BN36" s="75">
        <f t="shared" si="18"/>
        <v>16.100000000000001</v>
      </c>
      <c r="BO36" s="75">
        <f t="shared" si="19"/>
        <v>0</v>
      </c>
      <c r="BP36" s="75">
        <f t="shared" si="20"/>
        <v>4</v>
      </c>
      <c r="BQ36" s="75">
        <f t="shared" si="21"/>
        <v>0</v>
      </c>
      <c r="BR36" s="75">
        <f t="shared" si="22"/>
        <v>0</v>
      </c>
      <c r="BS36" s="75">
        <f t="shared" si="22"/>
        <v>0</v>
      </c>
    </row>
    <row r="37" spans="1:71" s="95" customFormat="1" ht="15" x14ac:dyDescent="0.2">
      <c r="A37" s="76" t="s">
        <v>118</v>
      </c>
      <c r="B37" s="108">
        <v>7</v>
      </c>
      <c r="C37" s="108">
        <f t="shared" si="23"/>
        <v>5</v>
      </c>
      <c r="D37" s="109">
        <f t="shared" si="0"/>
        <v>41</v>
      </c>
      <c r="E37" s="91"/>
      <c r="F37" s="110"/>
      <c r="G37" s="110"/>
      <c r="H37" s="110"/>
      <c r="I37" s="110"/>
      <c r="J37" s="110"/>
      <c r="K37" s="110"/>
      <c r="L37" s="110"/>
      <c r="M37" s="110"/>
      <c r="N37" s="111"/>
      <c r="O37" s="112">
        <v>45</v>
      </c>
      <c r="P37" s="122"/>
      <c r="Q37" s="122"/>
      <c r="R37" s="113">
        <f t="shared" si="1"/>
        <v>45</v>
      </c>
      <c r="S37" s="109">
        <f t="shared" si="39"/>
        <v>45</v>
      </c>
      <c r="T37" s="91"/>
      <c r="U37" s="114">
        <f t="shared" si="2"/>
        <v>41</v>
      </c>
      <c r="V37" s="115">
        <f t="shared" si="3"/>
        <v>4</v>
      </c>
      <c r="W37" s="116">
        <f t="shared" si="25"/>
        <v>20.100000000000001</v>
      </c>
      <c r="X37" s="114">
        <f t="shared" si="4"/>
        <v>0</v>
      </c>
      <c r="Y37" s="114">
        <f t="shared" si="40"/>
        <v>0</v>
      </c>
      <c r="Z37" s="114">
        <f t="shared" si="40"/>
        <v>0</v>
      </c>
      <c r="AA37" s="91"/>
      <c r="AB37" s="114">
        <f t="shared" si="26"/>
        <v>1219.8</v>
      </c>
      <c r="AC37" s="114">
        <f t="shared" si="27"/>
        <v>119</v>
      </c>
      <c r="AD37" s="114">
        <f t="shared" si="41"/>
        <v>0</v>
      </c>
      <c r="AE37" s="114">
        <f t="shared" si="41"/>
        <v>0</v>
      </c>
      <c r="AF37" s="114">
        <f t="shared" si="41"/>
        <v>0</v>
      </c>
      <c r="AG37" s="91"/>
      <c r="AH37" s="96">
        <f t="shared" si="28"/>
        <v>1338.8</v>
      </c>
      <c r="AI37" s="96">
        <f t="shared" si="7"/>
        <v>142.44999999999999</v>
      </c>
      <c r="AJ37" s="96">
        <f t="shared" si="29"/>
        <v>123.4</v>
      </c>
      <c r="AK37" s="91"/>
      <c r="AM37" s="117" t="str">
        <f t="shared" si="8"/>
        <v>NON</v>
      </c>
      <c r="AN37" s="117" t="str">
        <f t="shared" si="30"/>
        <v>NON</v>
      </c>
      <c r="AO37" s="117" t="str">
        <f t="shared" si="31"/>
        <v>NON</v>
      </c>
      <c r="AP37" s="117" t="str">
        <f t="shared" si="32"/>
        <v>NON</v>
      </c>
      <c r="AQ37" s="117" t="str">
        <f t="shared" si="33"/>
        <v>OUI</v>
      </c>
      <c r="AR37" s="117" t="str">
        <f t="shared" si="34"/>
        <v>NON</v>
      </c>
      <c r="AS37" s="117" t="str">
        <f t="shared" si="35"/>
        <v>NON</v>
      </c>
      <c r="AT37" s="117" t="str">
        <f t="shared" si="9"/>
        <v>NON</v>
      </c>
      <c r="AU37" s="117" t="str">
        <f t="shared" si="10"/>
        <v>NON</v>
      </c>
      <c r="AV37" s="118" t="str">
        <f t="shared" si="11"/>
        <v/>
      </c>
      <c r="AW37" s="118" t="str">
        <f t="shared" si="12"/>
        <v/>
      </c>
      <c r="AX37" s="118">
        <f t="shared" si="13"/>
        <v>10</v>
      </c>
      <c r="AY37" s="118" t="str">
        <f t="shared" si="14"/>
        <v/>
      </c>
      <c r="AZ37" s="118" t="str">
        <f t="shared" si="15"/>
        <v/>
      </c>
      <c r="BA37" s="119">
        <f t="shared" si="36"/>
        <v>10</v>
      </c>
      <c r="BB37" s="75">
        <f t="shared" si="16"/>
        <v>0</v>
      </c>
      <c r="BC37" s="75">
        <f t="shared" si="16"/>
        <v>0</v>
      </c>
      <c r="BD37" s="75">
        <f t="shared" si="16"/>
        <v>0</v>
      </c>
      <c r="BE37" s="75">
        <f t="shared" si="16"/>
        <v>0</v>
      </c>
      <c r="BF37" s="75">
        <f t="shared" si="16"/>
        <v>0</v>
      </c>
      <c r="BG37" s="75">
        <f t="shared" si="16"/>
        <v>0</v>
      </c>
      <c r="BH37" s="75">
        <f t="shared" si="16"/>
        <v>0</v>
      </c>
      <c r="BI37" s="75">
        <f t="shared" si="16"/>
        <v>0</v>
      </c>
      <c r="BJ37" s="82">
        <f t="shared" si="37"/>
        <v>0</v>
      </c>
      <c r="BK37" s="120">
        <f t="shared" si="38"/>
        <v>41</v>
      </c>
      <c r="BL37" s="121">
        <f t="shared" si="42"/>
        <v>4</v>
      </c>
      <c r="BM37" s="75">
        <f>SUM($BL$16:BL37)</f>
        <v>20.100000000000001</v>
      </c>
      <c r="BN37" s="75">
        <f t="shared" si="18"/>
        <v>20.100000000000001</v>
      </c>
      <c r="BO37" s="75">
        <f t="shared" si="19"/>
        <v>0</v>
      </c>
      <c r="BP37" s="75">
        <f t="shared" si="20"/>
        <v>4</v>
      </c>
      <c r="BQ37" s="75">
        <f t="shared" si="21"/>
        <v>0</v>
      </c>
      <c r="BR37" s="75">
        <f t="shared" si="22"/>
        <v>0</v>
      </c>
      <c r="BS37" s="75">
        <f t="shared" si="22"/>
        <v>0</v>
      </c>
    </row>
    <row r="38" spans="1:71" s="95" customFormat="1" ht="15" x14ac:dyDescent="0.2">
      <c r="A38" s="76" t="s">
        <v>119</v>
      </c>
      <c r="B38" s="108">
        <v>7</v>
      </c>
      <c r="C38" s="108">
        <f t="shared" si="23"/>
        <v>5</v>
      </c>
      <c r="D38" s="109">
        <f t="shared" si="0"/>
        <v>41</v>
      </c>
      <c r="E38" s="91"/>
      <c r="F38" s="110"/>
      <c r="G38" s="110"/>
      <c r="H38" s="110"/>
      <c r="I38" s="110"/>
      <c r="J38" s="110"/>
      <c r="K38" s="110"/>
      <c r="L38" s="110"/>
      <c r="M38" s="110"/>
      <c r="N38" s="111"/>
      <c r="O38" s="112">
        <v>45</v>
      </c>
      <c r="P38" s="112"/>
      <c r="Q38" s="112"/>
      <c r="R38" s="113">
        <f t="shared" si="1"/>
        <v>45</v>
      </c>
      <c r="S38" s="109">
        <f t="shared" si="39"/>
        <v>45</v>
      </c>
      <c r="T38" s="91"/>
      <c r="U38" s="114">
        <f t="shared" si="2"/>
        <v>41</v>
      </c>
      <c r="V38" s="115">
        <f t="shared" si="3"/>
        <v>4</v>
      </c>
      <c r="W38" s="116">
        <f t="shared" si="25"/>
        <v>24.1</v>
      </c>
      <c r="X38" s="114">
        <f t="shared" si="4"/>
        <v>0</v>
      </c>
      <c r="Y38" s="114">
        <f t="shared" si="40"/>
        <v>0</v>
      </c>
      <c r="Z38" s="114">
        <f t="shared" si="40"/>
        <v>0</v>
      </c>
      <c r="AA38" s="91"/>
      <c r="AB38" s="114">
        <f t="shared" si="26"/>
        <v>1219.8</v>
      </c>
      <c r="AC38" s="114">
        <f t="shared" si="27"/>
        <v>119</v>
      </c>
      <c r="AD38" s="114">
        <f t="shared" si="41"/>
        <v>0</v>
      </c>
      <c r="AE38" s="114">
        <f t="shared" si="41"/>
        <v>0</v>
      </c>
      <c r="AF38" s="114">
        <f t="shared" si="41"/>
        <v>0</v>
      </c>
      <c r="AG38" s="91"/>
      <c r="AH38" s="96">
        <f t="shared" si="28"/>
        <v>1338.8</v>
      </c>
      <c r="AI38" s="96">
        <f t="shared" si="7"/>
        <v>142.44999999999999</v>
      </c>
      <c r="AJ38" s="96">
        <f t="shared" si="29"/>
        <v>123.4</v>
      </c>
      <c r="AK38" s="91"/>
      <c r="AM38" s="117" t="str">
        <f t="shared" si="8"/>
        <v>NON</v>
      </c>
      <c r="AN38" s="117" t="str">
        <f t="shared" si="30"/>
        <v>NON</v>
      </c>
      <c r="AO38" s="117" t="str">
        <f t="shared" si="31"/>
        <v>NON</v>
      </c>
      <c r="AP38" s="117" t="str">
        <f t="shared" si="32"/>
        <v>NON</v>
      </c>
      <c r="AQ38" s="117" t="str">
        <f t="shared" si="33"/>
        <v>OUI</v>
      </c>
      <c r="AR38" s="117" t="str">
        <f t="shared" si="34"/>
        <v>NON</v>
      </c>
      <c r="AS38" s="117" t="str">
        <f t="shared" si="35"/>
        <v>NON</v>
      </c>
      <c r="AT38" s="117" t="str">
        <f t="shared" si="9"/>
        <v>NON</v>
      </c>
      <c r="AU38" s="117" t="str">
        <f t="shared" si="10"/>
        <v>NON</v>
      </c>
      <c r="AV38" s="118" t="str">
        <f t="shared" si="11"/>
        <v/>
      </c>
      <c r="AW38" s="118" t="str">
        <f t="shared" si="12"/>
        <v/>
      </c>
      <c r="AX38" s="118">
        <f t="shared" si="13"/>
        <v>10</v>
      </c>
      <c r="AY38" s="118" t="str">
        <f t="shared" si="14"/>
        <v/>
      </c>
      <c r="AZ38" s="118" t="str">
        <f t="shared" si="15"/>
        <v/>
      </c>
      <c r="BA38" s="119">
        <f t="shared" si="36"/>
        <v>10</v>
      </c>
      <c r="BB38" s="75">
        <f t="shared" si="16"/>
        <v>0</v>
      </c>
      <c r="BC38" s="75">
        <f t="shared" si="16"/>
        <v>0</v>
      </c>
      <c r="BD38" s="75">
        <f t="shared" si="16"/>
        <v>0</v>
      </c>
      <c r="BE38" s="75">
        <f t="shared" si="16"/>
        <v>0</v>
      </c>
      <c r="BF38" s="75">
        <f t="shared" si="16"/>
        <v>0</v>
      </c>
      <c r="BG38" s="75">
        <f t="shared" si="16"/>
        <v>0</v>
      </c>
      <c r="BH38" s="75">
        <f t="shared" si="16"/>
        <v>0</v>
      </c>
      <c r="BI38" s="75">
        <f t="shared" si="16"/>
        <v>0</v>
      </c>
      <c r="BJ38" s="82">
        <f t="shared" si="37"/>
        <v>0</v>
      </c>
      <c r="BK38" s="120">
        <f t="shared" si="38"/>
        <v>41</v>
      </c>
      <c r="BL38" s="121">
        <f t="shared" si="42"/>
        <v>4</v>
      </c>
      <c r="BM38" s="75">
        <f>SUM($BL$16:BL38)</f>
        <v>24.1</v>
      </c>
      <c r="BN38" s="75">
        <f t="shared" si="18"/>
        <v>24.1</v>
      </c>
      <c r="BO38" s="75">
        <f t="shared" si="19"/>
        <v>0</v>
      </c>
      <c r="BP38" s="75">
        <f t="shared" si="20"/>
        <v>4</v>
      </c>
      <c r="BQ38" s="75">
        <f t="shared" si="21"/>
        <v>0</v>
      </c>
      <c r="BR38" s="75">
        <f t="shared" si="22"/>
        <v>0</v>
      </c>
      <c r="BS38" s="75">
        <f t="shared" si="22"/>
        <v>0</v>
      </c>
    </row>
    <row r="39" spans="1:71" s="95" customFormat="1" ht="15" x14ac:dyDescent="0.2">
      <c r="A39" s="76" t="s">
        <v>120</v>
      </c>
      <c r="B39" s="108">
        <v>7</v>
      </c>
      <c r="C39" s="108">
        <f t="shared" si="23"/>
        <v>5</v>
      </c>
      <c r="D39" s="109">
        <f t="shared" si="0"/>
        <v>41</v>
      </c>
      <c r="E39" s="91"/>
      <c r="F39" s="110"/>
      <c r="G39" s="110"/>
      <c r="H39" s="110"/>
      <c r="I39" s="110"/>
      <c r="J39" s="110"/>
      <c r="K39" s="110"/>
      <c r="L39" s="110"/>
      <c r="M39" s="110"/>
      <c r="N39" s="111"/>
      <c r="O39" s="112">
        <v>45</v>
      </c>
      <c r="P39" s="122"/>
      <c r="Q39" s="122"/>
      <c r="R39" s="113">
        <f t="shared" si="1"/>
        <v>45</v>
      </c>
      <c r="S39" s="109">
        <f t="shared" si="39"/>
        <v>45</v>
      </c>
      <c r="T39" s="91"/>
      <c r="U39" s="114">
        <f t="shared" si="2"/>
        <v>41</v>
      </c>
      <c r="V39" s="115">
        <f t="shared" si="3"/>
        <v>4</v>
      </c>
      <c r="W39" s="116">
        <f t="shared" si="25"/>
        <v>28.1</v>
      </c>
      <c r="X39" s="114">
        <f t="shared" si="4"/>
        <v>0</v>
      </c>
      <c r="Y39" s="114">
        <f t="shared" si="40"/>
        <v>0</v>
      </c>
      <c r="Z39" s="114">
        <f t="shared" si="40"/>
        <v>0</v>
      </c>
      <c r="AA39" s="91"/>
      <c r="AB39" s="114">
        <f t="shared" si="26"/>
        <v>1219.8</v>
      </c>
      <c r="AC39" s="114">
        <f t="shared" si="27"/>
        <v>119</v>
      </c>
      <c r="AD39" s="114">
        <f t="shared" si="41"/>
        <v>0</v>
      </c>
      <c r="AE39" s="114">
        <f t="shared" si="41"/>
        <v>0</v>
      </c>
      <c r="AF39" s="114">
        <f t="shared" si="41"/>
        <v>0</v>
      </c>
      <c r="AG39" s="91"/>
      <c r="AH39" s="96">
        <f t="shared" si="28"/>
        <v>1338.8</v>
      </c>
      <c r="AI39" s="96">
        <f t="shared" si="7"/>
        <v>142.44999999999999</v>
      </c>
      <c r="AJ39" s="96">
        <f t="shared" si="29"/>
        <v>123.4</v>
      </c>
      <c r="AK39" s="91"/>
      <c r="AM39" s="117" t="str">
        <f t="shared" si="8"/>
        <v>NON</v>
      </c>
      <c r="AN39" s="117" t="str">
        <f t="shared" si="30"/>
        <v>NON</v>
      </c>
      <c r="AO39" s="117" t="str">
        <f t="shared" si="31"/>
        <v>NON</v>
      </c>
      <c r="AP39" s="117" t="str">
        <f t="shared" si="32"/>
        <v>NON</v>
      </c>
      <c r="AQ39" s="117" t="str">
        <f t="shared" si="33"/>
        <v>OUI</v>
      </c>
      <c r="AR39" s="117" t="str">
        <f t="shared" si="34"/>
        <v>NON</v>
      </c>
      <c r="AS39" s="117" t="str">
        <f t="shared" si="35"/>
        <v>NON</v>
      </c>
      <c r="AT39" s="117" t="str">
        <f t="shared" si="9"/>
        <v>NON</v>
      </c>
      <c r="AU39" s="117" t="str">
        <f t="shared" si="10"/>
        <v>NON</v>
      </c>
      <c r="AV39" s="118" t="str">
        <f t="shared" si="11"/>
        <v/>
      </c>
      <c r="AW39" s="118" t="str">
        <f t="shared" si="12"/>
        <v/>
      </c>
      <c r="AX39" s="118">
        <f t="shared" si="13"/>
        <v>10</v>
      </c>
      <c r="AY39" s="118" t="str">
        <f t="shared" si="14"/>
        <v/>
      </c>
      <c r="AZ39" s="118" t="str">
        <f t="shared" si="15"/>
        <v/>
      </c>
      <c r="BA39" s="119">
        <f t="shared" si="36"/>
        <v>10</v>
      </c>
      <c r="BB39" s="75">
        <f t="shared" si="16"/>
        <v>0</v>
      </c>
      <c r="BC39" s="75">
        <f t="shared" si="16"/>
        <v>0</v>
      </c>
      <c r="BD39" s="75">
        <f t="shared" si="16"/>
        <v>0</v>
      </c>
      <c r="BE39" s="75">
        <f t="shared" si="16"/>
        <v>0</v>
      </c>
      <c r="BF39" s="75">
        <f t="shared" si="16"/>
        <v>0</v>
      </c>
      <c r="BG39" s="75">
        <f t="shared" si="16"/>
        <v>0</v>
      </c>
      <c r="BH39" s="75">
        <f t="shared" si="16"/>
        <v>0</v>
      </c>
      <c r="BI39" s="75">
        <f t="shared" si="16"/>
        <v>0</v>
      </c>
      <c r="BJ39" s="82">
        <f t="shared" si="37"/>
        <v>0</v>
      </c>
      <c r="BK39" s="120">
        <f t="shared" si="38"/>
        <v>41</v>
      </c>
      <c r="BL39" s="121">
        <f t="shared" si="42"/>
        <v>4</v>
      </c>
      <c r="BM39" s="75">
        <f>SUM($BL$16:BL39)</f>
        <v>28.1</v>
      </c>
      <c r="BN39" s="75">
        <f t="shared" si="18"/>
        <v>28.1</v>
      </c>
      <c r="BO39" s="75">
        <f t="shared" si="19"/>
        <v>0</v>
      </c>
      <c r="BP39" s="75">
        <f t="shared" si="20"/>
        <v>4</v>
      </c>
      <c r="BQ39" s="75">
        <f t="shared" si="21"/>
        <v>0</v>
      </c>
      <c r="BR39" s="75">
        <f t="shared" si="22"/>
        <v>0</v>
      </c>
      <c r="BS39" s="75">
        <f t="shared" si="22"/>
        <v>0</v>
      </c>
    </row>
    <row r="40" spans="1:71" s="95" customFormat="1" ht="15" x14ac:dyDescent="0.2">
      <c r="A40" s="76" t="s">
        <v>121</v>
      </c>
      <c r="B40" s="108">
        <v>7</v>
      </c>
      <c r="C40" s="108">
        <f t="shared" si="23"/>
        <v>5</v>
      </c>
      <c r="D40" s="109">
        <f t="shared" si="0"/>
        <v>41</v>
      </c>
      <c r="E40" s="91"/>
      <c r="F40" s="110"/>
      <c r="G40" s="110"/>
      <c r="H40" s="110"/>
      <c r="I40" s="110"/>
      <c r="J40" s="110"/>
      <c r="K40" s="110"/>
      <c r="L40" s="110"/>
      <c r="M40" s="110"/>
      <c r="N40" s="111"/>
      <c r="O40" s="112">
        <v>45</v>
      </c>
      <c r="P40" s="112"/>
      <c r="Q40" s="112"/>
      <c r="R40" s="113">
        <f t="shared" si="1"/>
        <v>45</v>
      </c>
      <c r="S40" s="109">
        <f t="shared" si="39"/>
        <v>45</v>
      </c>
      <c r="T40" s="91"/>
      <c r="U40" s="114">
        <f t="shared" si="2"/>
        <v>41</v>
      </c>
      <c r="V40" s="115">
        <f t="shared" si="3"/>
        <v>4</v>
      </c>
      <c r="W40" s="116">
        <f t="shared" si="25"/>
        <v>32.1</v>
      </c>
      <c r="X40" s="114">
        <f t="shared" si="4"/>
        <v>0</v>
      </c>
      <c r="Y40" s="114">
        <f t="shared" si="40"/>
        <v>0</v>
      </c>
      <c r="Z40" s="114">
        <f t="shared" si="40"/>
        <v>0</v>
      </c>
      <c r="AA40" s="91"/>
      <c r="AB40" s="114">
        <f t="shared" si="26"/>
        <v>1219.8</v>
      </c>
      <c r="AC40" s="114">
        <f t="shared" si="27"/>
        <v>119</v>
      </c>
      <c r="AD40" s="114">
        <f t="shared" si="41"/>
        <v>0</v>
      </c>
      <c r="AE40" s="114">
        <f t="shared" si="41"/>
        <v>0</v>
      </c>
      <c r="AF40" s="114">
        <f t="shared" si="41"/>
        <v>0</v>
      </c>
      <c r="AG40" s="91"/>
      <c r="AH40" s="96">
        <f t="shared" si="28"/>
        <v>1338.8</v>
      </c>
      <c r="AI40" s="96">
        <f t="shared" si="7"/>
        <v>142.44999999999999</v>
      </c>
      <c r="AJ40" s="96">
        <f t="shared" si="29"/>
        <v>123.4</v>
      </c>
      <c r="AK40" s="91"/>
      <c r="AM40" s="117" t="str">
        <f t="shared" si="8"/>
        <v>NON</v>
      </c>
      <c r="AN40" s="117" t="str">
        <f t="shared" si="30"/>
        <v>NON</v>
      </c>
      <c r="AO40" s="117" t="str">
        <f t="shared" si="31"/>
        <v>NON</v>
      </c>
      <c r="AP40" s="117" t="str">
        <f t="shared" si="32"/>
        <v>NON</v>
      </c>
      <c r="AQ40" s="117" t="str">
        <f t="shared" si="33"/>
        <v>OUI</v>
      </c>
      <c r="AR40" s="117" t="str">
        <f t="shared" si="34"/>
        <v>NON</v>
      </c>
      <c r="AS40" s="117" t="str">
        <f t="shared" si="35"/>
        <v>NON</v>
      </c>
      <c r="AT40" s="117" t="str">
        <f t="shared" si="9"/>
        <v>NON</v>
      </c>
      <c r="AU40" s="117" t="str">
        <f t="shared" si="10"/>
        <v>NON</v>
      </c>
      <c r="AV40" s="118" t="str">
        <f t="shared" si="11"/>
        <v/>
      </c>
      <c r="AW40" s="118" t="str">
        <f t="shared" si="12"/>
        <v/>
      </c>
      <c r="AX40" s="118">
        <f t="shared" si="13"/>
        <v>10</v>
      </c>
      <c r="AY40" s="118" t="str">
        <f t="shared" si="14"/>
        <v/>
      </c>
      <c r="AZ40" s="118" t="str">
        <f t="shared" si="15"/>
        <v/>
      </c>
      <c r="BA40" s="119">
        <f t="shared" si="36"/>
        <v>10</v>
      </c>
      <c r="BB40" s="75">
        <f t="shared" si="16"/>
        <v>0</v>
      </c>
      <c r="BC40" s="75">
        <f t="shared" si="16"/>
        <v>0</v>
      </c>
      <c r="BD40" s="75">
        <f t="shared" si="16"/>
        <v>0</v>
      </c>
      <c r="BE40" s="75">
        <f t="shared" si="16"/>
        <v>0</v>
      </c>
      <c r="BF40" s="75">
        <f t="shared" si="16"/>
        <v>0</v>
      </c>
      <c r="BG40" s="75">
        <f t="shared" si="16"/>
        <v>0</v>
      </c>
      <c r="BH40" s="75">
        <f t="shared" si="16"/>
        <v>0</v>
      </c>
      <c r="BI40" s="75">
        <f t="shared" si="16"/>
        <v>0</v>
      </c>
      <c r="BJ40" s="82">
        <f t="shared" si="37"/>
        <v>0</v>
      </c>
      <c r="BK40" s="120">
        <f t="shared" si="38"/>
        <v>41</v>
      </c>
      <c r="BL40" s="121">
        <f t="shared" si="42"/>
        <v>4</v>
      </c>
      <c r="BM40" s="75">
        <f>SUM($BL$16:BL40)</f>
        <v>32.1</v>
      </c>
      <c r="BN40" s="75">
        <f t="shared" si="18"/>
        <v>32.1</v>
      </c>
      <c r="BO40" s="75">
        <f t="shared" si="19"/>
        <v>0</v>
      </c>
      <c r="BP40" s="75">
        <f t="shared" si="20"/>
        <v>4</v>
      </c>
      <c r="BQ40" s="75">
        <f t="shared" si="21"/>
        <v>0</v>
      </c>
      <c r="BR40" s="75">
        <f t="shared" si="22"/>
        <v>0</v>
      </c>
      <c r="BS40" s="75">
        <f t="shared" si="22"/>
        <v>0</v>
      </c>
    </row>
    <row r="41" spans="1:71" s="95" customFormat="1" ht="15" x14ac:dyDescent="0.2">
      <c r="A41" s="76" t="s">
        <v>122</v>
      </c>
      <c r="B41" s="108">
        <v>7</v>
      </c>
      <c r="C41" s="108">
        <f t="shared" si="23"/>
        <v>5</v>
      </c>
      <c r="D41" s="109">
        <f t="shared" si="0"/>
        <v>41</v>
      </c>
      <c r="E41" s="91"/>
      <c r="F41" s="110"/>
      <c r="G41" s="110"/>
      <c r="H41" s="110"/>
      <c r="I41" s="110"/>
      <c r="J41" s="110"/>
      <c r="K41" s="110"/>
      <c r="L41" s="110"/>
      <c r="M41" s="110"/>
      <c r="N41" s="111"/>
      <c r="O41" s="112">
        <v>45</v>
      </c>
      <c r="P41" s="122"/>
      <c r="Q41" s="122"/>
      <c r="R41" s="113">
        <f t="shared" si="1"/>
        <v>45</v>
      </c>
      <c r="S41" s="109">
        <f t="shared" si="39"/>
        <v>45</v>
      </c>
      <c r="T41" s="91"/>
      <c r="U41" s="114">
        <f t="shared" si="2"/>
        <v>41</v>
      </c>
      <c r="V41" s="115">
        <f t="shared" si="3"/>
        <v>4</v>
      </c>
      <c r="W41" s="116">
        <f t="shared" si="25"/>
        <v>36.1</v>
      </c>
      <c r="X41" s="114">
        <f t="shared" si="4"/>
        <v>0</v>
      </c>
      <c r="Y41" s="114">
        <f t="shared" si="40"/>
        <v>0</v>
      </c>
      <c r="Z41" s="114">
        <f t="shared" si="40"/>
        <v>0</v>
      </c>
      <c r="AA41" s="91"/>
      <c r="AB41" s="114">
        <f t="shared" si="26"/>
        <v>1219.8</v>
      </c>
      <c r="AC41" s="114">
        <f t="shared" si="27"/>
        <v>119</v>
      </c>
      <c r="AD41" s="114">
        <f t="shared" si="41"/>
        <v>0</v>
      </c>
      <c r="AE41" s="114">
        <f t="shared" si="41"/>
        <v>0</v>
      </c>
      <c r="AF41" s="114">
        <f t="shared" si="41"/>
        <v>0</v>
      </c>
      <c r="AG41" s="91"/>
      <c r="AH41" s="96">
        <f t="shared" si="28"/>
        <v>1338.8</v>
      </c>
      <c r="AI41" s="96">
        <f t="shared" si="7"/>
        <v>142.44999999999999</v>
      </c>
      <c r="AJ41" s="96">
        <f t="shared" si="29"/>
        <v>123.4</v>
      </c>
      <c r="AK41" s="91"/>
      <c r="AM41" s="117" t="str">
        <f t="shared" si="8"/>
        <v>NON</v>
      </c>
      <c r="AN41" s="117" t="str">
        <f t="shared" si="30"/>
        <v>NON</v>
      </c>
      <c r="AO41" s="117" t="str">
        <f t="shared" si="31"/>
        <v>NON</v>
      </c>
      <c r="AP41" s="117" t="str">
        <f t="shared" si="32"/>
        <v>NON</v>
      </c>
      <c r="AQ41" s="117" t="str">
        <f t="shared" si="33"/>
        <v>OUI</v>
      </c>
      <c r="AR41" s="117" t="str">
        <f t="shared" si="34"/>
        <v>NON</v>
      </c>
      <c r="AS41" s="117" t="str">
        <f t="shared" si="35"/>
        <v>NON</v>
      </c>
      <c r="AT41" s="117" t="str">
        <f t="shared" si="9"/>
        <v>NON</v>
      </c>
      <c r="AU41" s="117" t="str">
        <f t="shared" si="10"/>
        <v>NON</v>
      </c>
      <c r="AV41" s="118" t="str">
        <f t="shared" si="11"/>
        <v/>
      </c>
      <c r="AW41" s="118" t="str">
        <f t="shared" si="12"/>
        <v/>
      </c>
      <c r="AX41" s="118">
        <f t="shared" si="13"/>
        <v>10</v>
      </c>
      <c r="AY41" s="118" t="str">
        <f t="shared" si="14"/>
        <v/>
      </c>
      <c r="AZ41" s="118" t="str">
        <f t="shared" si="15"/>
        <v/>
      </c>
      <c r="BA41" s="119">
        <f t="shared" si="36"/>
        <v>10</v>
      </c>
      <c r="BB41" s="75">
        <f t="shared" si="16"/>
        <v>0</v>
      </c>
      <c r="BC41" s="75">
        <f t="shared" si="16"/>
        <v>0</v>
      </c>
      <c r="BD41" s="75">
        <f t="shared" si="16"/>
        <v>0</v>
      </c>
      <c r="BE41" s="75">
        <f t="shared" si="16"/>
        <v>0</v>
      </c>
      <c r="BF41" s="75">
        <f t="shared" si="16"/>
        <v>0</v>
      </c>
      <c r="BG41" s="75">
        <f t="shared" si="16"/>
        <v>0</v>
      </c>
      <c r="BH41" s="75">
        <f t="shared" si="16"/>
        <v>0</v>
      </c>
      <c r="BI41" s="75">
        <f t="shared" si="16"/>
        <v>0</v>
      </c>
      <c r="BJ41" s="82">
        <f t="shared" si="37"/>
        <v>0</v>
      </c>
      <c r="BK41" s="120">
        <f t="shared" si="38"/>
        <v>41</v>
      </c>
      <c r="BL41" s="121">
        <f t="shared" si="42"/>
        <v>4</v>
      </c>
      <c r="BM41" s="75">
        <f>SUM($BL$16:BL41)</f>
        <v>36.1</v>
      </c>
      <c r="BN41" s="75">
        <f t="shared" si="18"/>
        <v>36.1</v>
      </c>
      <c r="BO41" s="75">
        <f t="shared" si="19"/>
        <v>0</v>
      </c>
      <c r="BP41" s="75">
        <f t="shared" si="20"/>
        <v>4</v>
      </c>
      <c r="BQ41" s="75">
        <f t="shared" si="21"/>
        <v>0</v>
      </c>
      <c r="BR41" s="75">
        <f t="shared" si="22"/>
        <v>0</v>
      </c>
      <c r="BS41" s="75">
        <f t="shared" si="22"/>
        <v>0</v>
      </c>
    </row>
    <row r="42" spans="1:71" s="95" customFormat="1" ht="15" x14ac:dyDescent="0.2">
      <c r="A42" s="76" t="s">
        <v>123</v>
      </c>
      <c r="B42" s="108">
        <v>7</v>
      </c>
      <c r="C42" s="108">
        <f t="shared" si="23"/>
        <v>5</v>
      </c>
      <c r="D42" s="109">
        <f t="shared" si="0"/>
        <v>41</v>
      </c>
      <c r="E42" s="91"/>
      <c r="F42" s="110"/>
      <c r="G42" s="110"/>
      <c r="H42" s="110"/>
      <c r="I42" s="110"/>
      <c r="J42" s="110"/>
      <c r="K42" s="110"/>
      <c r="L42" s="110"/>
      <c r="M42" s="110"/>
      <c r="N42" s="111"/>
      <c r="O42" s="112">
        <v>45</v>
      </c>
      <c r="P42" s="112"/>
      <c r="Q42" s="112"/>
      <c r="R42" s="113">
        <f t="shared" si="1"/>
        <v>45</v>
      </c>
      <c r="S42" s="109">
        <f t="shared" si="39"/>
        <v>45</v>
      </c>
      <c r="T42" s="91"/>
      <c r="U42" s="114">
        <f t="shared" si="2"/>
        <v>41</v>
      </c>
      <c r="V42" s="115">
        <f t="shared" si="3"/>
        <v>4</v>
      </c>
      <c r="W42" s="116">
        <f t="shared" si="25"/>
        <v>40.1</v>
      </c>
      <c r="X42" s="114">
        <f t="shared" si="4"/>
        <v>0</v>
      </c>
      <c r="Y42" s="114">
        <f t="shared" si="40"/>
        <v>0</v>
      </c>
      <c r="Z42" s="114">
        <f t="shared" si="40"/>
        <v>0</v>
      </c>
      <c r="AA42" s="91"/>
      <c r="AB42" s="114">
        <f t="shared" si="26"/>
        <v>1219.8</v>
      </c>
      <c r="AC42" s="114">
        <f t="shared" si="27"/>
        <v>119</v>
      </c>
      <c r="AD42" s="114">
        <f t="shared" si="41"/>
        <v>0</v>
      </c>
      <c r="AE42" s="114">
        <f t="shared" si="41"/>
        <v>0</v>
      </c>
      <c r="AF42" s="114">
        <f t="shared" si="41"/>
        <v>0</v>
      </c>
      <c r="AG42" s="91"/>
      <c r="AH42" s="96">
        <f t="shared" si="28"/>
        <v>1338.8</v>
      </c>
      <c r="AI42" s="96">
        <f t="shared" si="7"/>
        <v>142.44999999999999</v>
      </c>
      <c r="AJ42" s="96">
        <f t="shared" si="29"/>
        <v>123.4</v>
      </c>
      <c r="AK42" s="91"/>
      <c r="AM42" s="117" t="str">
        <f t="shared" si="8"/>
        <v>NON</v>
      </c>
      <c r="AN42" s="117" t="str">
        <f t="shared" si="30"/>
        <v>NON</v>
      </c>
      <c r="AO42" s="117" t="str">
        <f t="shared" si="31"/>
        <v>NON</v>
      </c>
      <c r="AP42" s="117" t="str">
        <f t="shared" si="32"/>
        <v>NON</v>
      </c>
      <c r="AQ42" s="117" t="str">
        <f t="shared" si="33"/>
        <v>OUI</v>
      </c>
      <c r="AR42" s="117" t="str">
        <f t="shared" si="34"/>
        <v>NON</v>
      </c>
      <c r="AS42" s="117" t="str">
        <f t="shared" si="35"/>
        <v>NON</v>
      </c>
      <c r="AT42" s="117" t="str">
        <f t="shared" si="9"/>
        <v>NON</v>
      </c>
      <c r="AU42" s="117" t="str">
        <f t="shared" si="10"/>
        <v>NON</v>
      </c>
      <c r="AV42" s="118" t="str">
        <f t="shared" si="11"/>
        <v/>
      </c>
      <c r="AW42" s="118" t="str">
        <f t="shared" si="12"/>
        <v/>
      </c>
      <c r="AX42" s="118">
        <f t="shared" si="13"/>
        <v>10</v>
      </c>
      <c r="AY42" s="118" t="str">
        <f t="shared" si="14"/>
        <v/>
      </c>
      <c r="AZ42" s="118" t="str">
        <f t="shared" si="15"/>
        <v/>
      </c>
      <c r="BA42" s="119">
        <f t="shared" si="36"/>
        <v>10</v>
      </c>
      <c r="BB42" s="75">
        <f t="shared" si="16"/>
        <v>0</v>
      </c>
      <c r="BC42" s="75">
        <f t="shared" si="16"/>
        <v>0</v>
      </c>
      <c r="BD42" s="75">
        <f t="shared" si="16"/>
        <v>0</v>
      </c>
      <c r="BE42" s="75">
        <f t="shared" si="16"/>
        <v>0</v>
      </c>
      <c r="BF42" s="75">
        <f t="shared" si="16"/>
        <v>0</v>
      </c>
      <c r="BG42" s="75">
        <f t="shared" si="16"/>
        <v>0</v>
      </c>
      <c r="BH42" s="75">
        <f t="shared" si="16"/>
        <v>0</v>
      </c>
      <c r="BI42" s="75">
        <f t="shared" si="16"/>
        <v>0</v>
      </c>
      <c r="BJ42" s="82">
        <f t="shared" si="37"/>
        <v>0</v>
      </c>
      <c r="BK42" s="120">
        <f t="shared" si="38"/>
        <v>41</v>
      </c>
      <c r="BL42" s="121">
        <f t="shared" si="42"/>
        <v>4</v>
      </c>
      <c r="BM42" s="75">
        <f>SUM($BL$16:BL42)</f>
        <v>40.1</v>
      </c>
      <c r="BN42" s="75">
        <f t="shared" si="18"/>
        <v>40.1</v>
      </c>
      <c r="BO42" s="75">
        <f t="shared" si="19"/>
        <v>0</v>
      </c>
      <c r="BP42" s="75">
        <f t="shared" si="20"/>
        <v>4</v>
      </c>
      <c r="BQ42" s="75">
        <f t="shared" si="21"/>
        <v>0</v>
      </c>
      <c r="BR42" s="75">
        <f t="shared" si="22"/>
        <v>0</v>
      </c>
      <c r="BS42" s="75">
        <f t="shared" si="22"/>
        <v>0</v>
      </c>
    </row>
    <row r="43" spans="1:71" s="95" customFormat="1" ht="15" x14ac:dyDescent="0.2">
      <c r="A43" s="76" t="s">
        <v>124</v>
      </c>
      <c r="B43" s="108">
        <v>7</v>
      </c>
      <c r="C43" s="108">
        <f t="shared" si="23"/>
        <v>5</v>
      </c>
      <c r="D43" s="109">
        <f t="shared" si="0"/>
        <v>41</v>
      </c>
      <c r="E43" s="91"/>
      <c r="F43" s="110"/>
      <c r="G43" s="110"/>
      <c r="H43" s="110"/>
      <c r="I43" s="110"/>
      <c r="J43" s="110"/>
      <c r="K43" s="110"/>
      <c r="L43" s="110"/>
      <c r="M43" s="110"/>
      <c r="N43" s="111"/>
      <c r="O43" s="112">
        <v>45</v>
      </c>
      <c r="P43" s="122"/>
      <c r="Q43" s="122"/>
      <c r="R43" s="113">
        <f t="shared" si="1"/>
        <v>45</v>
      </c>
      <c r="S43" s="109">
        <f t="shared" si="39"/>
        <v>45</v>
      </c>
      <c r="T43" s="91"/>
      <c r="U43" s="114">
        <f t="shared" si="2"/>
        <v>41</v>
      </c>
      <c r="V43" s="115">
        <f t="shared" si="3"/>
        <v>4</v>
      </c>
      <c r="W43" s="116">
        <f t="shared" si="25"/>
        <v>44.1</v>
      </c>
      <c r="X43" s="114">
        <f t="shared" si="4"/>
        <v>0</v>
      </c>
      <c r="Y43" s="114">
        <f t="shared" si="40"/>
        <v>0</v>
      </c>
      <c r="Z43" s="114">
        <f t="shared" si="40"/>
        <v>0</v>
      </c>
      <c r="AA43" s="91"/>
      <c r="AB43" s="114">
        <f t="shared" si="26"/>
        <v>1219.8</v>
      </c>
      <c r="AC43" s="114">
        <f t="shared" si="27"/>
        <v>119</v>
      </c>
      <c r="AD43" s="114">
        <f t="shared" si="41"/>
        <v>0</v>
      </c>
      <c r="AE43" s="114">
        <f t="shared" si="41"/>
        <v>0</v>
      </c>
      <c r="AF43" s="114">
        <f t="shared" si="41"/>
        <v>0</v>
      </c>
      <c r="AG43" s="91"/>
      <c r="AH43" s="96">
        <f t="shared" si="28"/>
        <v>1338.8</v>
      </c>
      <c r="AI43" s="96">
        <f t="shared" si="7"/>
        <v>142.44999999999999</v>
      </c>
      <c r="AJ43" s="96">
        <f t="shared" si="29"/>
        <v>123.4</v>
      </c>
      <c r="AK43" s="91"/>
      <c r="AM43" s="117" t="str">
        <f t="shared" si="8"/>
        <v>NON</v>
      </c>
      <c r="AN43" s="117" t="str">
        <f t="shared" si="30"/>
        <v>NON</v>
      </c>
      <c r="AO43" s="117" t="str">
        <f t="shared" si="31"/>
        <v>NON</v>
      </c>
      <c r="AP43" s="117" t="str">
        <f t="shared" si="32"/>
        <v>NON</v>
      </c>
      <c r="AQ43" s="117" t="str">
        <f t="shared" si="33"/>
        <v>OUI</v>
      </c>
      <c r="AR43" s="117" t="str">
        <f t="shared" si="34"/>
        <v>NON</v>
      </c>
      <c r="AS43" s="117" t="str">
        <f t="shared" si="35"/>
        <v>NON</v>
      </c>
      <c r="AT43" s="117" t="str">
        <f t="shared" si="9"/>
        <v>NON</v>
      </c>
      <c r="AU43" s="117" t="str">
        <f t="shared" si="10"/>
        <v>NON</v>
      </c>
      <c r="AV43" s="118" t="str">
        <f t="shared" si="11"/>
        <v/>
      </c>
      <c r="AW43" s="118" t="str">
        <f t="shared" si="12"/>
        <v/>
      </c>
      <c r="AX43" s="118">
        <f t="shared" si="13"/>
        <v>10</v>
      </c>
      <c r="AY43" s="118" t="str">
        <f t="shared" si="14"/>
        <v/>
      </c>
      <c r="AZ43" s="118" t="str">
        <f t="shared" si="15"/>
        <v/>
      </c>
      <c r="BA43" s="119">
        <f t="shared" si="36"/>
        <v>10</v>
      </c>
      <c r="BB43" s="75">
        <f t="shared" si="16"/>
        <v>0</v>
      </c>
      <c r="BC43" s="75">
        <f t="shared" si="16"/>
        <v>0</v>
      </c>
      <c r="BD43" s="75">
        <f t="shared" si="16"/>
        <v>0</v>
      </c>
      <c r="BE43" s="75">
        <f t="shared" si="16"/>
        <v>0</v>
      </c>
      <c r="BF43" s="75">
        <f t="shared" si="16"/>
        <v>0</v>
      </c>
      <c r="BG43" s="75">
        <f t="shared" si="16"/>
        <v>0</v>
      </c>
      <c r="BH43" s="75">
        <f t="shared" si="16"/>
        <v>0</v>
      </c>
      <c r="BI43" s="75">
        <f t="shared" si="16"/>
        <v>0</v>
      </c>
      <c r="BJ43" s="82">
        <f t="shared" si="37"/>
        <v>0</v>
      </c>
      <c r="BK43" s="120">
        <f t="shared" si="38"/>
        <v>41</v>
      </c>
      <c r="BL43" s="121">
        <f t="shared" si="42"/>
        <v>4</v>
      </c>
      <c r="BM43" s="75">
        <f>SUM($BL$16:BL43)</f>
        <v>44.1</v>
      </c>
      <c r="BN43" s="75">
        <f t="shared" si="18"/>
        <v>44.1</v>
      </c>
      <c r="BO43" s="75">
        <f t="shared" si="19"/>
        <v>0</v>
      </c>
      <c r="BP43" s="75">
        <f t="shared" si="20"/>
        <v>4</v>
      </c>
      <c r="BQ43" s="75">
        <f t="shared" si="21"/>
        <v>0</v>
      </c>
      <c r="BR43" s="75">
        <f t="shared" si="22"/>
        <v>0</v>
      </c>
      <c r="BS43" s="75">
        <f t="shared" si="22"/>
        <v>0</v>
      </c>
    </row>
    <row r="44" spans="1:71" s="95" customFormat="1" ht="15" x14ac:dyDescent="0.2">
      <c r="A44" s="76" t="s">
        <v>125</v>
      </c>
      <c r="B44" s="108">
        <v>7</v>
      </c>
      <c r="C44" s="108">
        <f t="shared" si="23"/>
        <v>5</v>
      </c>
      <c r="D44" s="109">
        <f t="shared" si="0"/>
        <v>41</v>
      </c>
      <c r="E44" s="91"/>
      <c r="F44" s="110"/>
      <c r="G44" s="110"/>
      <c r="H44" s="110"/>
      <c r="I44" s="110"/>
      <c r="J44" s="110"/>
      <c r="K44" s="110"/>
      <c r="L44" s="110"/>
      <c r="M44" s="110"/>
      <c r="N44" s="111"/>
      <c r="O44" s="112">
        <v>45</v>
      </c>
      <c r="P44" s="112"/>
      <c r="Q44" s="112"/>
      <c r="R44" s="113">
        <f t="shared" si="1"/>
        <v>45</v>
      </c>
      <c r="S44" s="109">
        <f t="shared" si="39"/>
        <v>45</v>
      </c>
      <c r="T44" s="91"/>
      <c r="U44" s="114">
        <f t="shared" si="2"/>
        <v>41</v>
      </c>
      <c r="V44" s="115">
        <f t="shared" si="3"/>
        <v>4</v>
      </c>
      <c r="W44" s="116">
        <f t="shared" si="25"/>
        <v>48.1</v>
      </c>
      <c r="X44" s="114">
        <f t="shared" si="4"/>
        <v>0</v>
      </c>
      <c r="Y44" s="114">
        <f t="shared" si="40"/>
        <v>0</v>
      </c>
      <c r="Z44" s="114">
        <f t="shared" si="40"/>
        <v>0</v>
      </c>
      <c r="AA44" s="91"/>
      <c r="AB44" s="114">
        <f t="shared" si="26"/>
        <v>1219.8</v>
      </c>
      <c r="AC44" s="114">
        <f t="shared" si="27"/>
        <v>119</v>
      </c>
      <c r="AD44" s="114">
        <f t="shared" si="41"/>
        <v>0</v>
      </c>
      <c r="AE44" s="114">
        <f t="shared" si="41"/>
        <v>0</v>
      </c>
      <c r="AF44" s="114">
        <f t="shared" si="41"/>
        <v>0</v>
      </c>
      <c r="AG44" s="91"/>
      <c r="AH44" s="96">
        <f t="shared" si="28"/>
        <v>1338.8</v>
      </c>
      <c r="AI44" s="96">
        <f t="shared" si="7"/>
        <v>142.44999999999999</v>
      </c>
      <c r="AJ44" s="96">
        <f t="shared" si="29"/>
        <v>123.4</v>
      </c>
      <c r="AK44" s="91"/>
      <c r="AM44" s="117" t="str">
        <f t="shared" si="8"/>
        <v>NON</v>
      </c>
      <c r="AN44" s="117" t="str">
        <f t="shared" si="30"/>
        <v>NON</v>
      </c>
      <c r="AO44" s="117" t="str">
        <f t="shared" si="31"/>
        <v>NON</v>
      </c>
      <c r="AP44" s="117" t="str">
        <f t="shared" si="32"/>
        <v>NON</v>
      </c>
      <c r="AQ44" s="117" t="str">
        <f t="shared" si="33"/>
        <v>OUI</v>
      </c>
      <c r="AR44" s="117" t="str">
        <f t="shared" si="34"/>
        <v>NON</v>
      </c>
      <c r="AS44" s="117" t="str">
        <f t="shared" si="35"/>
        <v>NON</v>
      </c>
      <c r="AT44" s="117" t="str">
        <f t="shared" si="9"/>
        <v>NON</v>
      </c>
      <c r="AU44" s="117" t="str">
        <f t="shared" si="10"/>
        <v>NON</v>
      </c>
      <c r="AV44" s="118" t="str">
        <f t="shared" si="11"/>
        <v/>
      </c>
      <c r="AW44" s="118" t="str">
        <f t="shared" si="12"/>
        <v/>
      </c>
      <c r="AX44" s="118">
        <f t="shared" si="13"/>
        <v>10</v>
      </c>
      <c r="AY44" s="118" t="str">
        <f t="shared" si="14"/>
        <v/>
      </c>
      <c r="AZ44" s="118" t="str">
        <f t="shared" si="15"/>
        <v/>
      </c>
      <c r="BA44" s="119">
        <f t="shared" si="36"/>
        <v>10</v>
      </c>
      <c r="BB44" s="75">
        <f t="shared" si="16"/>
        <v>0</v>
      </c>
      <c r="BC44" s="75">
        <f t="shared" si="16"/>
        <v>0</v>
      </c>
      <c r="BD44" s="75">
        <f t="shared" si="16"/>
        <v>0</v>
      </c>
      <c r="BE44" s="75">
        <f t="shared" si="16"/>
        <v>0</v>
      </c>
      <c r="BF44" s="75">
        <f t="shared" si="16"/>
        <v>0</v>
      </c>
      <c r="BG44" s="75">
        <f t="shared" si="16"/>
        <v>0</v>
      </c>
      <c r="BH44" s="75">
        <f t="shared" si="16"/>
        <v>0</v>
      </c>
      <c r="BI44" s="75">
        <f t="shared" si="16"/>
        <v>0</v>
      </c>
      <c r="BJ44" s="82">
        <f t="shared" si="37"/>
        <v>0</v>
      </c>
      <c r="BK44" s="120">
        <f t="shared" si="38"/>
        <v>41</v>
      </c>
      <c r="BL44" s="121">
        <f t="shared" si="42"/>
        <v>4</v>
      </c>
      <c r="BM44" s="75">
        <f>SUM($BL$16:BL44)</f>
        <v>48.1</v>
      </c>
      <c r="BN44" s="75">
        <f t="shared" si="18"/>
        <v>48.1</v>
      </c>
      <c r="BO44" s="75">
        <f t="shared" si="19"/>
        <v>0</v>
      </c>
      <c r="BP44" s="75">
        <f t="shared" si="20"/>
        <v>4</v>
      </c>
      <c r="BQ44" s="75">
        <f t="shared" si="21"/>
        <v>0</v>
      </c>
      <c r="BR44" s="75">
        <f t="shared" si="22"/>
        <v>0</v>
      </c>
      <c r="BS44" s="75">
        <f t="shared" si="22"/>
        <v>0</v>
      </c>
    </row>
    <row r="45" spans="1:71" s="95" customFormat="1" ht="15" x14ac:dyDescent="0.2">
      <c r="A45" s="76" t="s">
        <v>126</v>
      </c>
      <c r="B45" s="108">
        <v>7</v>
      </c>
      <c r="C45" s="108">
        <f t="shared" si="23"/>
        <v>5</v>
      </c>
      <c r="D45" s="109">
        <f t="shared" si="0"/>
        <v>41</v>
      </c>
      <c r="E45" s="91"/>
      <c r="F45" s="110">
        <v>41</v>
      </c>
      <c r="G45" s="110"/>
      <c r="H45" s="110"/>
      <c r="I45" s="110"/>
      <c r="J45" s="110"/>
      <c r="K45" s="110"/>
      <c r="L45" s="110"/>
      <c r="M45" s="110"/>
      <c r="N45" s="111"/>
      <c r="O45" s="112"/>
      <c r="P45" s="122"/>
      <c r="Q45" s="122"/>
      <c r="R45" s="113">
        <f t="shared" si="1"/>
        <v>41</v>
      </c>
      <c r="S45" s="109">
        <f t="shared" si="39"/>
        <v>0</v>
      </c>
      <c r="T45" s="91"/>
      <c r="U45" s="114">
        <f t="shared" si="2"/>
        <v>0</v>
      </c>
      <c r="V45" s="115">
        <f t="shared" si="3"/>
        <v>0</v>
      </c>
      <c r="W45" s="116">
        <f t="shared" si="25"/>
        <v>48.1</v>
      </c>
      <c r="X45" s="114">
        <f t="shared" si="4"/>
        <v>0</v>
      </c>
      <c r="Y45" s="114">
        <f t="shared" si="40"/>
        <v>0</v>
      </c>
      <c r="Z45" s="114">
        <f t="shared" si="40"/>
        <v>0</v>
      </c>
      <c r="AA45" s="91"/>
      <c r="AB45" s="114">
        <f t="shared" si="26"/>
        <v>0</v>
      </c>
      <c r="AC45" s="114">
        <f t="shared" si="27"/>
        <v>0</v>
      </c>
      <c r="AD45" s="114">
        <f t="shared" si="41"/>
        <v>0</v>
      </c>
      <c r="AE45" s="114">
        <f t="shared" si="41"/>
        <v>0</v>
      </c>
      <c r="AF45" s="114">
        <f t="shared" si="41"/>
        <v>0</v>
      </c>
      <c r="AG45" s="91"/>
      <c r="AH45" s="96">
        <f t="shared" si="28"/>
        <v>0</v>
      </c>
      <c r="AI45" s="96">
        <f t="shared" si="7"/>
        <v>0</v>
      </c>
      <c r="AJ45" s="96">
        <f t="shared" si="29"/>
        <v>0</v>
      </c>
      <c r="AK45" s="91"/>
      <c r="AM45" s="117" t="str">
        <f t="shared" si="8"/>
        <v>OUI</v>
      </c>
      <c r="AN45" s="117" t="str">
        <f t="shared" si="30"/>
        <v>OUI</v>
      </c>
      <c r="AO45" s="117" t="str">
        <f t="shared" si="31"/>
        <v>NON</v>
      </c>
      <c r="AP45" s="117" t="str">
        <f t="shared" si="32"/>
        <v>OUI</v>
      </c>
      <c r="AQ45" s="117" t="str">
        <f t="shared" si="33"/>
        <v>NON</v>
      </c>
      <c r="AR45" s="117" t="str">
        <f t="shared" si="34"/>
        <v>NON</v>
      </c>
      <c r="AS45" s="117" t="str">
        <f t="shared" si="35"/>
        <v>NON</v>
      </c>
      <c r="AT45" s="117" t="str">
        <f t="shared" si="9"/>
        <v>NON</v>
      </c>
      <c r="AU45" s="117" t="str">
        <f t="shared" si="10"/>
        <v>NON</v>
      </c>
      <c r="AV45" s="118">
        <f t="shared" si="11"/>
        <v>1</v>
      </c>
      <c r="AW45" s="118" t="str">
        <f t="shared" si="12"/>
        <v/>
      </c>
      <c r="AX45" s="118" t="str">
        <f t="shared" si="13"/>
        <v/>
      </c>
      <c r="AY45" s="118" t="str">
        <f t="shared" si="14"/>
        <v/>
      </c>
      <c r="AZ45" s="118" t="str">
        <f t="shared" si="15"/>
        <v/>
      </c>
      <c r="BA45" s="119">
        <f t="shared" si="36"/>
        <v>1</v>
      </c>
      <c r="BB45" s="75">
        <f t="shared" si="16"/>
        <v>41</v>
      </c>
      <c r="BC45" s="75">
        <f t="shared" si="16"/>
        <v>0</v>
      </c>
      <c r="BD45" s="75">
        <f t="shared" si="16"/>
        <v>0</v>
      </c>
      <c r="BE45" s="75">
        <f t="shared" si="16"/>
        <v>0</v>
      </c>
      <c r="BF45" s="75">
        <f t="shared" si="16"/>
        <v>0</v>
      </c>
      <c r="BG45" s="75">
        <f t="shared" si="16"/>
        <v>0</v>
      </c>
      <c r="BH45" s="75">
        <f t="shared" si="16"/>
        <v>0</v>
      </c>
      <c r="BI45" s="75">
        <f t="shared" si="16"/>
        <v>0</v>
      </c>
      <c r="BJ45" s="82">
        <f t="shared" si="37"/>
        <v>0</v>
      </c>
      <c r="BK45" s="120">
        <f t="shared" si="38"/>
        <v>0</v>
      </c>
      <c r="BL45" s="121">
        <f t="shared" si="42"/>
        <v>0</v>
      </c>
      <c r="BM45" s="75">
        <f>SUM($BL$16:BL45)</f>
        <v>48.1</v>
      </c>
      <c r="BN45" s="75">
        <f t="shared" si="18"/>
        <v>48.1</v>
      </c>
      <c r="BO45" s="75">
        <f t="shared" si="19"/>
        <v>0</v>
      </c>
      <c r="BP45" s="75">
        <f t="shared" si="20"/>
        <v>0</v>
      </c>
      <c r="BQ45" s="75">
        <f t="shared" si="21"/>
        <v>0</v>
      </c>
      <c r="BR45" s="75">
        <f t="shared" si="22"/>
        <v>0</v>
      </c>
      <c r="BS45" s="75">
        <f t="shared" si="22"/>
        <v>0</v>
      </c>
    </row>
    <row r="46" spans="1:71" s="95" customFormat="1" ht="15" x14ac:dyDescent="0.2">
      <c r="A46" s="76" t="s">
        <v>127</v>
      </c>
      <c r="B46" s="108">
        <v>7</v>
      </c>
      <c r="C46" s="108">
        <f t="shared" si="23"/>
        <v>5</v>
      </c>
      <c r="D46" s="109">
        <f t="shared" si="0"/>
        <v>41</v>
      </c>
      <c r="E46" s="91"/>
      <c r="F46" s="110">
        <v>41</v>
      </c>
      <c r="G46" s="110"/>
      <c r="H46" s="110"/>
      <c r="I46" s="110"/>
      <c r="J46" s="110"/>
      <c r="K46" s="110"/>
      <c r="L46" s="110"/>
      <c r="M46" s="110"/>
      <c r="N46" s="111"/>
      <c r="O46" s="112"/>
      <c r="P46" s="112"/>
      <c r="Q46" s="112"/>
      <c r="R46" s="113">
        <f t="shared" si="1"/>
        <v>41</v>
      </c>
      <c r="S46" s="109">
        <f t="shared" si="39"/>
        <v>0</v>
      </c>
      <c r="T46" s="91"/>
      <c r="U46" s="114">
        <f t="shared" si="2"/>
        <v>0</v>
      </c>
      <c r="V46" s="115">
        <f t="shared" si="3"/>
        <v>0</v>
      </c>
      <c r="W46" s="116">
        <f t="shared" si="25"/>
        <v>48.1</v>
      </c>
      <c r="X46" s="114">
        <f t="shared" si="4"/>
        <v>0</v>
      </c>
      <c r="Y46" s="114">
        <f t="shared" si="40"/>
        <v>0</v>
      </c>
      <c r="Z46" s="114">
        <f t="shared" si="40"/>
        <v>0</v>
      </c>
      <c r="AA46" s="91"/>
      <c r="AB46" s="114">
        <f t="shared" si="26"/>
        <v>0</v>
      </c>
      <c r="AC46" s="114">
        <f t="shared" si="27"/>
        <v>0</v>
      </c>
      <c r="AD46" s="114">
        <f t="shared" si="41"/>
        <v>0</v>
      </c>
      <c r="AE46" s="114">
        <f t="shared" si="41"/>
        <v>0</v>
      </c>
      <c r="AF46" s="114">
        <f t="shared" si="41"/>
        <v>0</v>
      </c>
      <c r="AG46" s="91"/>
      <c r="AH46" s="96">
        <f t="shared" si="28"/>
        <v>0</v>
      </c>
      <c r="AI46" s="96">
        <f t="shared" si="7"/>
        <v>0</v>
      </c>
      <c r="AJ46" s="96">
        <f t="shared" si="29"/>
        <v>0</v>
      </c>
      <c r="AK46" s="91"/>
      <c r="AM46" s="117" t="str">
        <f t="shared" si="8"/>
        <v>OUI</v>
      </c>
      <c r="AN46" s="117" t="str">
        <f t="shared" si="30"/>
        <v>OUI</v>
      </c>
      <c r="AO46" s="117" t="str">
        <f t="shared" si="31"/>
        <v>NON</v>
      </c>
      <c r="AP46" s="117" t="str">
        <f t="shared" si="32"/>
        <v>OUI</v>
      </c>
      <c r="AQ46" s="117" t="str">
        <f t="shared" si="33"/>
        <v>NON</v>
      </c>
      <c r="AR46" s="117" t="str">
        <f t="shared" si="34"/>
        <v>NON</v>
      </c>
      <c r="AS46" s="117" t="str">
        <f t="shared" si="35"/>
        <v>NON</v>
      </c>
      <c r="AT46" s="117" t="str">
        <f t="shared" si="9"/>
        <v>NON</v>
      </c>
      <c r="AU46" s="117" t="str">
        <f t="shared" si="10"/>
        <v>NON</v>
      </c>
      <c r="AV46" s="118">
        <f t="shared" si="11"/>
        <v>1</v>
      </c>
      <c r="AW46" s="118" t="str">
        <f t="shared" si="12"/>
        <v/>
      </c>
      <c r="AX46" s="118" t="str">
        <f t="shared" si="13"/>
        <v/>
      </c>
      <c r="AY46" s="118" t="str">
        <f t="shared" si="14"/>
        <v/>
      </c>
      <c r="AZ46" s="118" t="str">
        <f t="shared" si="15"/>
        <v/>
      </c>
      <c r="BA46" s="119">
        <f t="shared" si="36"/>
        <v>1</v>
      </c>
      <c r="BB46" s="75">
        <f t="shared" si="16"/>
        <v>41</v>
      </c>
      <c r="BC46" s="75">
        <f t="shared" si="16"/>
        <v>0</v>
      </c>
      <c r="BD46" s="75">
        <f t="shared" si="16"/>
        <v>0</v>
      </c>
      <c r="BE46" s="75">
        <f t="shared" si="16"/>
        <v>0</v>
      </c>
      <c r="BF46" s="75">
        <f t="shared" si="16"/>
        <v>0</v>
      </c>
      <c r="BG46" s="75">
        <f t="shared" si="16"/>
        <v>0</v>
      </c>
      <c r="BH46" s="75">
        <f t="shared" si="16"/>
        <v>0</v>
      </c>
      <c r="BI46" s="75">
        <f t="shared" si="16"/>
        <v>0</v>
      </c>
      <c r="BJ46" s="82">
        <f t="shared" si="37"/>
        <v>0</v>
      </c>
      <c r="BK46" s="120">
        <f t="shared" si="38"/>
        <v>0</v>
      </c>
      <c r="BL46" s="121">
        <f t="shared" si="42"/>
        <v>0</v>
      </c>
      <c r="BM46" s="75">
        <f>SUM($BL$16:BL46)</f>
        <v>48.1</v>
      </c>
      <c r="BN46" s="75">
        <f t="shared" si="18"/>
        <v>48.1</v>
      </c>
      <c r="BO46" s="75">
        <f t="shared" si="19"/>
        <v>0</v>
      </c>
      <c r="BP46" s="75">
        <f t="shared" si="20"/>
        <v>0</v>
      </c>
      <c r="BQ46" s="75">
        <f t="shared" si="21"/>
        <v>0</v>
      </c>
      <c r="BR46" s="75">
        <f t="shared" si="22"/>
        <v>0</v>
      </c>
      <c r="BS46" s="75">
        <f t="shared" si="22"/>
        <v>0</v>
      </c>
    </row>
    <row r="47" spans="1:71" s="95" customFormat="1" ht="15" x14ac:dyDescent="0.2">
      <c r="A47" s="76" t="s">
        <v>128</v>
      </c>
      <c r="B47" s="108">
        <v>7</v>
      </c>
      <c r="C47" s="108">
        <f t="shared" si="23"/>
        <v>5</v>
      </c>
      <c r="D47" s="109">
        <f t="shared" si="0"/>
        <v>41</v>
      </c>
      <c r="E47" s="91"/>
      <c r="F47" s="110">
        <v>41</v>
      </c>
      <c r="G47" s="110"/>
      <c r="H47" s="110"/>
      <c r="I47" s="110"/>
      <c r="J47" s="110"/>
      <c r="K47" s="110"/>
      <c r="L47" s="110"/>
      <c r="M47" s="110"/>
      <c r="N47" s="111"/>
      <c r="O47" s="112"/>
      <c r="P47" s="122"/>
      <c r="Q47" s="122"/>
      <c r="R47" s="113">
        <f t="shared" si="1"/>
        <v>41</v>
      </c>
      <c r="S47" s="109">
        <f t="shared" si="39"/>
        <v>0</v>
      </c>
      <c r="T47" s="91"/>
      <c r="U47" s="114">
        <f t="shared" si="2"/>
        <v>0</v>
      </c>
      <c r="V47" s="115">
        <f t="shared" si="3"/>
        <v>0</v>
      </c>
      <c r="W47" s="116">
        <f t="shared" si="25"/>
        <v>48.1</v>
      </c>
      <c r="X47" s="114">
        <f t="shared" si="4"/>
        <v>0</v>
      </c>
      <c r="Y47" s="114">
        <f t="shared" si="40"/>
        <v>0</v>
      </c>
      <c r="Z47" s="114">
        <f t="shared" si="40"/>
        <v>0</v>
      </c>
      <c r="AA47" s="91"/>
      <c r="AB47" s="114">
        <f t="shared" si="26"/>
        <v>0</v>
      </c>
      <c r="AC47" s="114">
        <f t="shared" si="27"/>
        <v>0</v>
      </c>
      <c r="AD47" s="114">
        <f t="shared" si="41"/>
        <v>0</v>
      </c>
      <c r="AE47" s="114">
        <f t="shared" si="41"/>
        <v>0</v>
      </c>
      <c r="AF47" s="114">
        <f t="shared" si="41"/>
        <v>0</v>
      </c>
      <c r="AG47" s="91"/>
      <c r="AH47" s="96">
        <f t="shared" si="28"/>
        <v>0</v>
      </c>
      <c r="AI47" s="96">
        <f t="shared" si="7"/>
        <v>0</v>
      </c>
      <c r="AJ47" s="96">
        <f t="shared" si="29"/>
        <v>0</v>
      </c>
      <c r="AK47" s="91"/>
      <c r="AM47" s="117" t="str">
        <f t="shared" si="8"/>
        <v>OUI</v>
      </c>
      <c r="AN47" s="117" t="str">
        <f t="shared" si="30"/>
        <v>OUI</v>
      </c>
      <c r="AO47" s="117" t="str">
        <f t="shared" si="31"/>
        <v>NON</v>
      </c>
      <c r="AP47" s="117" t="str">
        <f t="shared" si="32"/>
        <v>OUI</v>
      </c>
      <c r="AQ47" s="117" t="str">
        <f t="shared" si="33"/>
        <v>NON</v>
      </c>
      <c r="AR47" s="117" t="str">
        <f t="shared" si="34"/>
        <v>NON</v>
      </c>
      <c r="AS47" s="117" t="str">
        <f t="shared" si="35"/>
        <v>NON</v>
      </c>
      <c r="AT47" s="117" t="str">
        <f t="shared" si="9"/>
        <v>NON</v>
      </c>
      <c r="AU47" s="117" t="str">
        <f t="shared" si="10"/>
        <v>NON</v>
      </c>
      <c r="AV47" s="118">
        <f t="shared" si="11"/>
        <v>1</v>
      </c>
      <c r="AW47" s="118" t="str">
        <f t="shared" si="12"/>
        <v/>
      </c>
      <c r="AX47" s="118" t="str">
        <f t="shared" si="13"/>
        <v/>
      </c>
      <c r="AY47" s="118" t="str">
        <f t="shared" si="14"/>
        <v/>
      </c>
      <c r="AZ47" s="118" t="str">
        <f t="shared" si="15"/>
        <v/>
      </c>
      <c r="BA47" s="119">
        <f t="shared" si="36"/>
        <v>1</v>
      </c>
      <c r="BB47" s="75">
        <f t="shared" si="16"/>
        <v>41</v>
      </c>
      <c r="BC47" s="75">
        <f t="shared" si="16"/>
        <v>0</v>
      </c>
      <c r="BD47" s="75">
        <f t="shared" si="16"/>
        <v>0</v>
      </c>
      <c r="BE47" s="75">
        <f t="shared" si="16"/>
        <v>0</v>
      </c>
      <c r="BF47" s="75">
        <f t="shared" si="16"/>
        <v>0</v>
      </c>
      <c r="BG47" s="75">
        <f t="shared" si="16"/>
        <v>0</v>
      </c>
      <c r="BH47" s="75">
        <f t="shared" si="16"/>
        <v>0</v>
      </c>
      <c r="BI47" s="75">
        <f t="shared" ref="BI47:BI68" si="43">M47</f>
        <v>0</v>
      </c>
      <c r="BJ47" s="82">
        <f t="shared" si="37"/>
        <v>0</v>
      </c>
      <c r="BK47" s="120">
        <f t="shared" si="38"/>
        <v>0</v>
      </c>
      <c r="BL47" s="121">
        <f t="shared" si="42"/>
        <v>0</v>
      </c>
      <c r="BM47" s="75">
        <f>SUM($BL$16:BL47)</f>
        <v>48.1</v>
      </c>
      <c r="BN47" s="75">
        <f t="shared" si="18"/>
        <v>48.1</v>
      </c>
      <c r="BO47" s="75">
        <f t="shared" si="19"/>
        <v>0</v>
      </c>
      <c r="BP47" s="75">
        <f t="shared" si="20"/>
        <v>0</v>
      </c>
      <c r="BQ47" s="75">
        <f t="shared" si="21"/>
        <v>0</v>
      </c>
      <c r="BR47" s="75">
        <f t="shared" si="22"/>
        <v>0</v>
      </c>
      <c r="BS47" s="75">
        <f t="shared" si="22"/>
        <v>0</v>
      </c>
    </row>
    <row r="48" spans="1:71" s="95" customFormat="1" ht="15" x14ac:dyDescent="0.2">
      <c r="A48" s="76" t="s">
        <v>129</v>
      </c>
      <c r="B48" s="108">
        <v>7</v>
      </c>
      <c r="C48" s="108">
        <f t="shared" si="23"/>
        <v>5</v>
      </c>
      <c r="D48" s="109">
        <f t="shared" si="0"/>
        <v>41</v>
      </c>
      <c r="E48" s="91"/>
      <c r="F48" s="110"/>
      <c r="G48" s="110"/>
      <c r="H48" s="110"/>
      <c r="I48" s="110"/>
      <c r="J48" s="110"/>
      <c r="K48" s="110"/>
      <c r="L48" s="110"/>
      <c r="M48" s="110"/>
      <c r="N48" s="111"/>
      <c r="O48" s="112">
        <v>45</v>
      </c>
      <c r="P48" s="112"/>
      <c r="Q48" s="112"/>
      <c r="R48" s="113">
        <f t="shared" si="1"/>
        <v>45</v>
      </c>
      <c r="S48" s="109">
        <f t="shared" si="39"/>
        <v>45</v>
      </c>
      <c r="T48" s="91"/>
      <c r="U48" s="114">
        <f t="shared" si="2"/>
        <v>41</v>
      </c>
      <c r="V48" s="115">
        <f t="shared" si="3"/>
        <v>4</v>
      </c>
      <c r="W48" s="116">
        <f t="shared" si="25"/>
        <v>52.1</v>
      </c>
      <c r="X48" s="114">
        <f t="shared" si="4"/>
        <v>0</v>
      </c>
      <c r="Y48" s="114">
        <f t="shared" si="40"/>
        <v>0</v>
      </c>
      <c r="Z48" s="114">
        <f t="shared" si="40"/>
        <v>0</v>
      </c>
      <c r="AA48" s="91"/>
      <c r="AB48" s="114">
        <f t="shared" si="26"/>
        <v>1219.8</v>
      </c>
      <c r="AC48" s="114">
        <f t="shared" si="27"/>
        <v>119</v>
      </c>
      <c r="AD48" s="114">
        <f t="shared" si="41"/>
        <v>0</v>
      </c>
      <c r="AE48" s="114">
        <f t="shared" si="41"/>
        <v>0</v>
      </c>
      <c r="AF48" s="114">
        <f t="shared" si="41"/>
        <v>0</v>
      </c>
      <c r="AG48" s="91"/>
      <c r="AH48" s="96">
        <f t="shared" si="28"/>
        <v>1338.8</v>
      </c>
      <c r="AI48" s="96">
        <f t="shared" si="7"/>
        <v>142.44999999999999</v>
      </c>
      <c r="AJ48" s="96">
        <f t="shared" si="29"/>
        <v>123.4</v>
      </c>
      <c r="AK48" s="91"/>
      <c r="AM48" s="117" t="str">
        <f t="shared" si="8"/>
        <v>NON</v>
      </c>
      <c r="AN48" s="117" t="str">
        <f t="shared" si="30"/>
        <v>NON</v>
      </c>
      <c r="AO48" s="117" t="str">
        <f t="shared" si="31"/>
        <v>NON</v>
      </c>
      <c r="AP48" s="117" t="str">
        <f t="shared" si="32"/>
        <v>NON</v>
      </c>
      <c r="AQ48" s="117" t="str">
        <f t="shared" si="33"/>
        <v>OUI</v>
      </c>
      <c r="AR48" s="117" t="str">
        <f t="shared" si="34"/>
        <v>NON</v>
      </c>
      <c r="AS48" s="117" t="str">
        <f t="shared" si="35"/>
        <v>NON</v>
      </c>
      <c r="AT48" s="117" t="str">
        <f t="shared" si="9"/>
        <v>NON</v>
      </c>
      <c r="AU48" s="117" t="str">
        <f t="shared" si="10"/>
        <v>NON</v>
      </c>
      <c r="AV48" s="118" t="str">
        <f t="shared" si="11"/>
        <v/>
      </c>
      <c r="AW48" s="118" t="str">
        <f t="shared" si="12"/>
        <v/>
      </c>
      <c r="AX48" s="118">
        <f t="shared" si="13"/>
        <v>10</v>
      </c>
      <c r="AY48" s="118" t="str">
        <f t="shared" si="14"/>
        <v/>
      </c>
      <c r="AZ48" s="118" t="str">
        <f t="shared" si="15"/>
        <v/>
      </c>
      <c r="BA48" s="119">
        <f t="shared" si="36"/>
        <v>10</v>
      </c>
      <c r="BB48" s="75">
        <f t="shared" ref="BB48:BH68" si="44">F48</f>
        <v>0</v>
      </c>
      <c r="BC48" s="75">
        <f t="shared" si="44"/>
        <v>0</v>
      </c>
      <c r="BD48" s="75">
        <f t="shared" si="44"/>
        <v>0</v>
      </c>
      <c r="BE48" s="75">
        <f t="shared" si="44"/>
        <v>0</v>
      </c>
      <c r="BF48" s="75">
        <f t="shared" si="44"/>
        <v>0</v>
      </c>
      <c r="BG48" s="75">
        <f t="shared" si="44"/>
        <v>0</v>
      </c>
      <c r="BH48" s="75">
        <f t="shared" si="44"/>
        <v>0</v>
      </c>
      <c r="BI48" s="75">
        <f t="shared" si="43"/>
        <v>0</v>
      </c>
      <c r="BJ48" s="82">
        <f t="shared" ref="BJ48:BJ68" si="45">SUM(BE48:BI48)</f>
        <v>0</v>
      </c>
      <c r="BK48" s="120">
        <f t="shared" si="38"/>
        <v>41</v>
      </c>
      <c r="BL48" s="121">
        <f t="shared" si="42"/>
        <v>4</v>
      </c>
      <c r="BM48" s="75">
        <f>SUM($BL$16:BL48)</f>
        <v>52.1</v>
      </c>
      <c r="BN48" s="75">
        <f t="shared" si="18"/>
        <v>52.1</v>
      </c>
      <c r="BO48" s="75">
        <f t="shared" si="19"/>
        <v>0</v>
      </c>
      <c r="BP48" s="75">
        <f t="shared" si="20"/>
        <v>4</v>
      </c>
      <c r="BQ48" s="75">
        <f t="shared" si="21"/>
        <v>0</v>
      </c>
      <c r="BR48" s="75">
        <f t="shared" ref="BR48:BS63" si="46">P48</f>
        <v>0</v>
      </c>
      <c r="BS48" s="75">
        <f t="shared" si="46"/>
        <v>0</v>
      </c>
    </row>
    <row r="49" spans="1:71" s="95" customFormat="1" ht="15" x14ac:dyDescent="0.2">
      <c r="A49" s="76" t="s">
        <v>130</v>
      </c>
      <c r="B49" s="108">
        <v>7</v>
      </c>
      <c r="C49" s="108">
        <f t="shared" si="23"/>
        <v>5</v>
      </c>
      <c r="D49" s="109">
        <f t="shared" si="0"/>
        <v>41</v>
      </c>
      <c r="E49" s="91"/>
      <c r="F49" s="110"/>
      <c r="G49" s="110"/>
      <c r="H49" s="110"/>
      <c r="I49" s="110"/>
      <c r="J49" s="110"/>
      <c r="K49" s="110"/>
      <c r="L49" s="110"/>
      <c r="M49" s="110"/>
      <c r="N49" s="111"/>
      <c r="O49" s="112">
        <v>45</v>
      </c>
      <c r="P49" s="122"/>
      <c r="Q49" s="122"/>
      <c r="R49" s="113">
        <f t="shared" si="1"/>
        <v>45</v>
      </c>
      <c r="S49" s="109">
        <f t="shared" si="39"/>
        <v>45</v>
      </c>
      <c r="T49" s="91"/>
      <c r="U49" s="114">
        <f t="shared" si="2"/>
        <v>41</v>
      </c>
      <c r="V49" s="115">
        <f t="shared" si="3"/>
        <v>4</v>
      </c>
      <c r="W49" s="116">
        <f t="shared" si="25"/>
        <v>56.1</v>
      </c>
      <c r="X49" s="114">
        <f t="shared" si="4"/>
        <v>0</v>
      </c>
      <c r="Y49" s="114">
        <f t="shared" si="40"/>
        <v>0</v>
      </c>
      <c r="Z49" s="114">
        <f t="shared" si="40"/>
        <v>0</v>
      </c>
      <c r="AA49" s="91"/>
      <c r="AB49" s="114">
        <f t="shared" si="26"/>
        <v>1219.8</v>
      </c>
      <c r="AC49" s="114">
        <f t="shared" si="27"/>
        <v>119</v>
      </c>
      <c r="AD49" s="114">
        <f t="shared" si="41"/>
        <v>0</v>
      </c>
      <c r="AE49" s="114">
        <f t="shared" si="41"/>
        <v>0</v>
      </c>
      <c r="AF49" s="114">
        <f t="shared" si="41"/>
        <v>0</v>
      </c>
      <c r="AG49" s="91"/>
      <c r="AH49" s="96">
        <f t="shared" si="28"/>
        <v>1338.8</v>
      </c>
      <c r="AI49" s="96">
        <f t="shared" si="7"/>
        <v>142.44999999999999</v>
      </c>
      <c r="AJ49" s="96">
        <f t="shared" si="29"/>
        <v>123.4</v>
      </c>
      <c r="AK49" s="91"/>
      <c r="AM49" s="117" t="str">
        <f t="shared" si="8"/>
        <v>NON</v>
      </c>
      <c r="AN49" s="117" t="str">
        <f t="shared" si="30"/>
        <v>NON</v>
      </c>
      <c r="AO49" s="117" t="str">
        <f t="shared" si="31"/>
        <v>NON</v>
      </c>
      <c r="AP49" s="117" t="str">
        <f t="shared" si="32"/>
        <v>NON</v>
      </c>
      <c r="AQ49" s="117" t="str">
        <f t="shared" si="33"/>
        <v>OUI</v>
      </c>
      <c r="AR49" s="117" t="str">
        <f t="shared" si="34"/>
        <v>NON</v>
      </c>
      <c r="AS49" s="117" t="str">
        <f t="shared" si="35"/>
        <v>NON</v>
      </c>
      <c r="AT49" s="117" t="str">
        <f t="shared" si="9"/>
        <v>NON</v>
      </c>
      <c r="AU49" s="117" t="str">
        <f t="shared" si="10"/>
        <v>NON</v>
      </c>
      <c r="AV49" s="118" t="str">
        <f t="shared" si="11"/>
        <v/>
      </c>
      <c r="AW49" s="118" t="str">
        <f t="shared" si="12"/>
        <v/>
      </c>
      <c r="AX49" s="118">
        <f t="shared" si="13"/>
        <v>10</v>
      </c>
      <c r="AY49" s="118" t="str">
        <f t="shared" si="14"/>
        <v/>
      </c>
      <c r="AZ49" s="118" t="str">
        <f t="shared" si="15"/>
        <v/>
      </c>
      <c r="BA49" s="119">
        <f t="shared" si="36"/>
        <v>10</v>
      </c>
      <c r="BB49" s="75">
        <f t="shared" si="44"/>
        <v>0</v>
      </c>
      <c r="BC49" s="75">
        <f t="shared" si="44"/>
        <v>0</v>
      </c>
      <c r="BD49" s="75">
        <f t="shared" si="44"/>
        <v>0</v>
      </c>
      <c r="BE49" s="75">
        <f t="shared" si="44"/>
        <v>0</v>
      </c>
      <c r="BF49" s="75">
        <f t="shared" si="44"/>
        <v>0</v>
      </c>
      <c r="BG49" s="75">
        <f t="shared" si="44"/>
        <v>0</v>
      </c>
      <c r="BH49" s="75">
        <f t="shared" si="44"/>
        <v>0</v>
      </c>
      <c r="BI49" s="75">
        <f t="shared" si="43"/>
        <v>0</v>
      </c>
      <c r="BJ49" s="82">
        <f t="shared" si="45"/>
        <v>0</v>
      </c>
      <c r="BK49" s="120">
        <f t="shared" si="38"/>
        <v>41</v>
      </c>
      <c r="BL49" s="121">
        <f t="shared" si="42"/>
        <v>4</v>
      </c>
      <c r="BM49" s="75">
        <f>SUM($BL$16:BL49)</f>
        <v>56.1</v>
      </c>
      <c r="BN49" s="75">
        <f t="shared" si="18"/>
        <v>56.1</v>
      </c>
      <c r="BO49" s="75">
        <f t="shared" si="19"/>
        <v>0</v>
      </c>
      <c r="BP49" s="75">
        <f t="shared" si="20"/>
        <v>4</v>
      </c>
      <c r="BQ49" s="75">
        <f t="shared" si="21"/>
        <v>0</v>
      </c>
      <c r="BR49" s="75">
        <f t="shared" si="46"/>
        <v>0</v>
      </c>
      <c r="BS49" s="75">
        <f t="shared" si="46"/>
        <v>0</v>
      </c>
    </row>
    <row r="50" spans="1:71" s="95" customFormat="1" ht="15" x14ac:dyDescent="0.2">
      <c r="A50" s="76" t="s">
        <v>131</v>
      </c>
      <c r="B50" s="108">
        <v>7</v>
      </c>
      <c r="C50" s="108">
        <f t="shared" si="23"/>
        <v>5</v>
      </c>
      <c r="D50" s="109">
        <f t="shared" si="0"/>
        <v>41</v>
      </c>
      <c r="E50" s="91"/>
      <c r="F50" s="110"/>
      <c r="G50" s="110"/>
      <c r="H50" s="110"/>
      <c r="I50" s="110"/>
      <c r="J50" s="110"/>
      <c r="K50" s="110"/>
      <c r="L50" s="110"/>
      <c r="M50" s="110"/>
      <c r="N50" s="111"/>
      <c r="O50" s="112">
        <v>45</v>
      </c>
      <c r="P50" s="112"/>
      <c r="Q50" s="112"/>
      <c r="R50" s="113">
        <f t="shared" si="1"/>
        <v>45</v>
      </c>
      <c r="S50" s="109">
        <f t="shared" si="39"/>
        <v>45</v>
      </c>
      <c r="T50" s="91"/>
      <c r="U50" s="114">
        <f t="shared" si="2"/>
        <v>41</v>
      </c>
      <c r="V50" s="115">
        <f t="shared" si="3"/>
        <v>4</v>
      </c>
      <c r="W50" s="116">
        <f t="shared" si="25"/>
        <v>60.1</v>
      </c>
      <c r="X50" s="114">
        <f t="shared" si="4"/>
        <v>0</v>
      </c>
      <c r="Y50" s="114">
        <f t="shared" si="40"/>
        <v>0</v>
      </c>
      <c r="Z50" s="114">
        <f t="shared" si="40"/>
        <v>0</v>
      </c>
      <c r="AA50" s="91"/>
      <c r="AB50" s="114">
        <f t="shared" si="26"/>
        <v>1219.8</v>
      </c>
      <c r="AC50" s="114">
        <f t="shared" si="27"/>
        <v>119</v>
      </c>
      <c r="AD50" s="114">
        <f t="shared" si="41"/>
        <v>0</v>
      </c>
      <c r="AE50" s="114">
        <f t="shared" si="41"/>
        <v>0</v>
      </c>
      <c r="AF50" s="114">
        <f t="shared" si="41"/>
        <v>0</v>
      </c>
      <c r="AG50" s="91"/>
      <c r="AH50" s="96">
        <f t="shared" si="28"/>
        <v>1338.8</v>
      </c>
      <c r="AI50" s="96">
        <f t="shared" si="7"/>
        <v>142.44999999999999</v>
      </c>
      <c r="AJ50" s="96">
        <f t="shared" si="29"/>
        <v>123.4</v>
      </c>
      <c r="AK50" s="91"/>
      <c r="AM50" s="117" t="str">
        <f t="shared" si="8"/>
        <v>NON</v>
      </c>
      <c r="AN50" s="117" t="str">
        <f t="shared" si="30"/>
        <v>NON</v>
      </c>
      <c r="AO50" s="117" t="str">
        <f t="shared" si="31"/>
        <v>NON</v>
      </c>
      <c r="AP50" s="117" t="str">
        <f t="shared" si="32"/>
        <v>NON</v>
      </c>
      <c r="AQ50" s="117" t="str">
        <f t="shared" si="33"/>
        <v>OUI</v>
      </c>
      <c r="AR50" s="117" t="str">
        <f t="shared" si="34"/>
        <v>NON</v>
      </c>
      <c r="AS50" s="117" t="str">
        <f t="shared" si="35"/>
        <v>NON</v>
      </c>
      <c r="AT50" s="117" t="str">
        <f t="shared" si="9"/>
        <v>NON</v>
      </c>
      <c r="AU50" s="117" t="str">
        <f t="shared" si="10"/>
        <v>NON</v>
      </c>
      <c r="AV50" s="118" t="str">
        <f t="shared" si="11"/>
        <v/>
      </c>
      <c r="AW50" s="118" t="str">
        <f t="shared" si="12"/>
        <v/>
      </c>
      <c r="AX50" s="118">
        <f t="shared" si="13"/>
        <v>10</v>
      </c>
      <c r="AY50" s="118" t="str">
        <f t="shared" si="14"/>
        <v/>
      </c>
      <c r="AZ50" s="118" t="str">
        <f t="shared" si="15"/>
        <v/>
      </c>
      <c r="BA50" s="119">
        <f t="shared" si="36"/>
        <v>10</v>
      </c>
      <c r="BB50" s="75">
        <f t="shared" si="44"/>
        <v>0</v>
      </c>
      <c r="BC50" s="75">
        <f t="shared" si="44"/>
        <v>0</v>
      </c>
      <c r="BD50" s="75">
        <f t="shared" si="44"/>
        <v>0</v>
      </c>
      <c r="BE50" s="75">
        <f t="shared" si="44"/>
        <v>0</v>
      </c>
      <c r="BF50" s="75">
        <f t="shared" si="44"/>
        <v>0</v>
      </c>
      <c r="BG50" s="75">
        <f t="shared" si="44"/>
        <v>0</v>
      </c>
      <c r="BH50" s="75">
        <f t="shared" si="44"/>
        <v>0</v>
      </c>
      <c r="BI50" s="75">
        <f t="shared" si="43"/>
        <v>0</v>
      </c>
      <c r="BJ50" s="82">
        <f t="shared" si="45"/>
        <v>0</v>
      </c>
      <c r="BK50" s="120">
        <f t="shared" si="38"/>
        <v>41</v>
      </c>
      <c r="BL50" s="121">
        <f t="shared" si="42"/>
        <v>4</v>
      </c>
      <c r="BM50" s="75">
        <f>SUM($BL$16:BL50)</f>
        <v>60.1</v>
      </c>
      <c r="BN50" s="75">
        <f t="shared" si="18"/>
        <v>60.1</v>
      </c>
      <c r="BO50" s="75">
        <f t="shared" si="19"/>
        <v>0</v>
      </c>
      <c r="BP50" s="75">
        <f t="shared" si="20"/>
        <v>4</v>
      </c>
      <c r="BQ50" s="75">
        <f t="shared" si="21"/>
        <v>0</v>
      </c>
      <c r="BR50" s="75">
        <f t="shared" si="46"/>
        <v>0</v>
      </c>
      <c r="BS50" s="75">
        <f t="shared" si="46"/>
        <v>0</v>
      </c>
    </row>
    <row r="51" spans="1:71" s="95" customFormat="1" ht="15" x14ac:dyDescent="0.2">
      <c r="A51" s="76" t="s">
        <v>132</v>
      </c>
      <c r="B51" s="108">
        <v>7</v>
      </c>
      <c r="C51" s="108">
        <f t="shared" si="23"/>
        <v>5</v>
      </c>
      <c r="D51" s="109">
        <f t="shared" si="0"/>
        <v>41</v>
      </c>
      <c r="E51" s="91"/>
      <c r="F51" s="110"/>
      <c r="G51" s="110"/>
      <c r="H51" s="110"/>
      <c r="I51" s="110"/>
      <c r="J51" s="110"/>
      <c r="K51" s="110"/>
      <c r="L51" s="110"/>
      <c r="M51" s="110"/>
      <c r="N51" s="111"/>
      <c r="O51" s="112">
        <v>45</v>
      </c>
      <c r="P51" s="112"/>
      <c r="Q51" s="112"/>
      <c r="R51" s="113">
        <f t="shared" si="1"/>
        <v>45</v>
      </c>
      <c r="S51" s="109">
        <f t="shared" si="39"/>
        <v>45</v>
      </c>
      <c r="T51" s="91"/>
      <c r="U51" s="114">
        <f t="shared" si="2"/>
        <v>41</v>
      </c>
      <c r="V51" s="115">
        <f t="shared" si="3"/>
        <v>4</v>
      </c>
      <c r="W51" s="116">
        <f t="shared" si="25"/>
        <v>64.099999999999994</v>
      </c>
      <c r="X51" s="114">
        <f t="shared" si="4"/>
        <v>0</v>
      </c>
      <c r="Y51" s="114">
        <f t="shared" si="40"/>
        <v>0</v>
      </c>
      <c r="Z51" s="114">
        <f t="shared" si="40"/>
        <v>0</v>
      </c>
      <c r="AA51" s="91"/>
      <c r="AB51" s="114">
        <f t="shared" si="26"/>
        <v>1219.8</v>
      </c>
      <c r="AC51" s="114">
        <f t="shared" si="27"/>
        <v>119</v>
      </c>
      <c r="AD51" s="114">
        <f t="shared" si="41"/>
        <v>0</v>
      </c>
      <c r="AE51" s="114">
        <f t="shared" si="41"/>
        <v>0</v>
      </c>
      <c r="AF51" s="114">
        <f t="shared" si="41"/>
        <v>0</v>
      </c>
      <c r="AG51" s="91"/>
      <c r="AH51" s="96">
        <f t="shared" si="28"/>
        <v>1338.8</v>
      </c>
      <c r="AI51" s="96">
        <f t="shared" si="7"/>
        <v>142.44999999999999</v>
      </c>
      <c r="AJ51" s="96">
        <f t="shared" si="29"/>
        <v>123.4</v>
      </c>
      <c r="AK51" s="91"/>
      <c r="AM51" s="117" t="str">
        <f t="shared" si="8"/>
        <v>NON</v>
      </c>
      <c r="AN51" s="117" t="str">
        <f t="shared" si="30"/>
        <v>NON</v>
      </c>
      <c r="AO51" s="117" t="str">
        <f t="shared" si="31"/>
        <v>NON</v>
      </c>
      <c r="AP51" s="117" t="str">
        <f t="shared" si="32"/>
        <v>NON</v>
      </c>
      <c r="AQ51" s="117" t="str">
        <f t="shared" si="33"/>
        <v>OUI</v>
      </c>
      <c r="AR51" s="117" t="str">
        <f t="shared" si="34"/>
        <v>NON</v>
      </c>
      <c r="AS51" s="117" t="str">
        <f t="shared" si="35"/>
        <v>NON</v>
      </c>
      <c r="AT51" s="117" t="str">
        <f t="shared" si="9"/>
        <v>NON</v>
      </c>
      <c r="AU51" s="117" t="str">
        <f t="shared" si="10"/>
        <v>NON</v>
      </c>
      <c r="AV51" s="118" t="str">
        <f t="shared" si="11"/>
        <v/>
      </c>
      <c r="AW51" s="118" t="str">
        <f t="shared" si="12"/>
        <v/>
      </c>
      <c r="AX51" s="118">
        <f t="shared" si="13"/>
        <v>10</v>
      </c>
      <c r="AY51" s="118" t="str">
        <f t="shared" si="14"/>
        <v/>
      </c>
      <c r="AZ51" s="118" t="str">
        <f t="shared" si="15"/>
        <v/>
      </c>
      <c r="BA51" s="119">
        <f t="shared" si="36"/>
        <v>10</v>
      </c>
      <c r="BB51" s="75">
        <f t="shared" si="44"/>
        <v>0</v>
      </c>
      <c r="BC51" s="75">
        <f t="shared" si="44"/>
        <v>0</v>
      </c>
      <c r="BD51" s="75">
        <f t="shared" si="44"/>
        <v>0</v>
      </c>
      <c r="BE51" s="75">
        <f t="shared" si="44"/>
        <v>0</v>
      </c>
      <c r="BF51" s="75">
        <f t="shared" si="44"/>
        <v>0</v>
      </c>
      <c r="BG51" s="75">
        <f t="shared" si="44"/>
        <v>0</v>
      </c>
      <c r="BH51" s="75">
        <f t="shared" si="44"/>
        <v>0</v>
      </c>
      <c r="BI51" s="75">
        <f t="shared" si="43"/>
        <v>0</v>
      </c>
      <c r="BJ51" s="82">
        <f t="shared" si="45"/>
        <v>0</v>
      </c>
      <c r="BK51" s="120">
        <f t="shared" si="38"/>
        <v>41</v>
      </c>
      <c r="BL51" s="121">
        <f t="shared" si="42"/>
        <v>4</v>
      </c>
      <c r="BM51" s="75">
        <f>SUM($BL$16:BL51)</f>
        <v>64.099999999999994</v>
      </c>
      <c r="BN51" s="75">
        <f t="shared" si="18"/>
        <v>64.099999999999994</v>
      </c>
      <c r="BO51" s="75">
        <f t="shared" si="19"/>
        <v>0</v>
      </c>
      <c r="BP51" s="75">
        <f t="shared" si="20"/>
        <v>4</v>
      </c>
      <c r="BQ51" s="75">
        <f t="shared" si="21"/>
        <v>0</v>
      </c>
      <c r="BR51" s="75">
        <f t="shared" si="46"/>
        <v>0</v>
      </c>
      <c r="BS51" s="75">
        <f t="shared" si="46"/>
        <v>0</v>
      </c>
    </row>
    <row r="52" spans="1:71" s="95" customFormat="1" ht="15" x14ac:dyDescent="0.2">
      <c r="A52" s="76" t="s">
        <v>133</v>
      </c>
      <c r="B52" s="108">
        <v>7</v>
      </c>
      <c r="C52" s="108">
        <f t="shared" si="23"/>
        <v>5</v>
      </c>
      <c r="D52" s="109">
        <f t="shared" si="0"/>
        <v>41</v>
      </c>
      <c r="E52" s="91"/>
      <c r="F52" s="110"/>
      <c r="G52" s="110"/>
      <c r="H52" s="110"/>
      <c r="I52" s="110"/>
      <c r="J52" s="110"/>
      <c r="K52" s="110"/>
      <c r="L52" s="110"/>
      <c r="M52" s="110"/>
      <c r="N52" s="111"/>
      <c r="O52" s="112">
        <v>45</v>
      </c>
      <c r="P52" s="112"/>
      <c r="Q52" s="112"/>
      <c r="R52" s="113">
        <f t="shared" si="1"/>
        <v>45</v>
      </c>
      <c r="S52" s="109">
        <f t="shared" si="39"/>
        <v>45</v>
      </c>
      <c r="T52" s="91"/>
      <c r="U52" s="114">
        <f t="shared" si="2"/>
        <v>41</v>
      </c>
      <c r="V52" s="115">
        <f t="shared" si="3"/>
        <v>4</v>
      </c>
      <c r="W52" s="116">
        <f t="shared" si="25"/>
        <v>68.099999999999994</v>
      </c>
      <c r="X52" s="114">
        <f t="shared" si="4"/>
        <v>0</v>
      </c>
      <c r="Y52" s="114">
        <f t="shared" si="40"/>
        <v>0</v>
      </c>
      <c r="Z52" s="114">
        <f t="shared" si="40"/>
        <v>0</v>
      </c>
      <c r="AA52" s="91"/>
      <c r="AB52" s="114">
        <f t="shared" si="26"/>
        <v>1219.8</v>
      </c>
      <c r="AC52" s="114">
        <f t="shared" si="27"/>
        <v>119</v>
      </c>
      <c r="AD52" s="114">
        <f t="shared" si="41"/>
        <v>0</v>
      </c>
      <c r="AE52" s="114">
        <f t="shared" si="41"/>
        <v>0</v>
      </c>
      <c r="AF52" s="114">
        <f t="shared" si="41"/>
        <v>0</v>
      </c>
      <c r="AG52" s="91"/>
      <c r="AH52" s="96">
        <f t="shared" si="28"/>
        <v>1338.8</v>
      </c>
      <c r="AI52" s="96">
        <f t="shared" si="7"/>
        <v>142.44999999999999</v>
      </c>
      <c r="AJ52" s="96">
        <f t="shared" si="29"/>
        <v>123.4</v>
      </c>
      <c r="AK52" s="91"/>
      <c r="AM52" s="117" t="str">
        <f t="shared" si="8"/>
        <v>NON</v>
      </c>
      <c r="AN52" s="117" t="str">
        <f t="shared" si="30"/>
        <v>NON</v>
      </c>
      <c r="AO52" s="117" t="str">
        <f t="shared" si="31"/>
        <v>NON</v>
      </c>
      <c r="AP52" s="117" t="str">
        <f t="shared" si="32"/>
        <v>NON</v>
      </c>
      <c r="AQ52" s="117" t="str">
        <f t="shared" si="33"/>
        <v>OUI</v>
      </c>
      <c r="AR52" s="117" t="str">
        <f t="shared" si="34"/>
        <v>NON</v>
      </c>
      <c r="AS52" s="117" t="str">
        <f t="shared" si="35"/>
        <v>NON</v>
      </c>
      <c r="AT52" s="117" t="str">
        <f t="shared" si="9"/>
        <v>NON</v>
      </c>
      <c r="AU52" s="117" t="str">
        <f t="shared" si="10"/>
        <v>NON</v>
      </c>
      <c r="AV52" s="118" t="str">
        <f t="shared" si="11"/>
        <v/>
      </c>
      <c r="AW52" s="118" t="str">
        <f t="shared" si="12"/>
        <v/>
      </c>
      <c r="AX52" s="118">
        <f t="shared" si="13"/>
        <v>10</v>
      </c>
      <c r="AY52" s="118" t="str">
        <f t="shared" si="14"/>
        <v/>
      </c>
      <c r="AZ52" s="118" t="str">
        <f t="shared" si="15"/>
        <v/>
      </c>
      <c r="BA52" s="119">
        <f t="shared" si="36"/>
        <v>10</v>
      </c>
      <c r="BB52" s="75">
        <f t="shared" si="44"/>
        <v>0</v>
      </c>
      <c r="BC52" s="75">
        <f t="shared" si="44"/>
        <v>0</v>
      </c>
      <c r="BD52" s="75">
        <f t="shared" si="44"/>
        <v>0</v>
      </c>
      <c r="BE52" s="75">
        <f t="shared" si="44"/>
        <v>0</v>
      </c>
      <c r="BF52" s="75">
        <f t="shared" si="44"/>
        <v>0</v>
      </c>
      <c r="BG52" s="75">
        <f t="shared" si="44"/>
        <v>0</v>
      </c>
      <c r="BH52" s="75">
        <f t="shared" si="44"/>
        <v>0</v>
      </c>
      <c r="BI52" s="75">
        <f t="shared" si="43"/>
        <v>0</v>
      </c>
      <c r="BJ52" s="82">
        <f t="shared" si="45"/>
        <v>0</v>
      </c>
      <c r="BK52" s="120">
        <f t="shared" si="38"/>
        <v>41</v>
      </c>
      <c r="BL52" s="121">
        <f t="shared" si="42"/>
        <v>4</v>
      </c>
      <c r="BM52" s="75">
        <f>SUM($BL$16:BL52)</f>
        <v>68.099999999999994</v>
      </c>
      <c r="BN52" s="75">
        <f t="shared" si="18"/>
        <v>68.099999999999994</v>
      </c>
      <c r="BO52" s="75">
        <f t="shared" si="19"/>
        <v>0</v>
      </c>
      <c r="BP52" s="75">
        <f t="shared" si="20"/>
        <v>4</v>
      </c>
      <c r="BQ52" s="75">
        <f t="shared" si="21"/>
        <v>0</v>
      </c>
      <c r="BR52" s="75">
        <f t="shared" si="46"/>
        <v>0</v>
      </c>
      <c r="BS52" s="75">
        <f t="shared" si="46"/>
        <v>0</v>
      </c>
    </row>
    <row r="53" spans="1:71" s="95" customFormat="1" ht="15" x14ac:dyDescent="0.2">
      <c r="A53" s="76" t="s">
        <v>134</v>
      </c>
      <c r="B53" s="108">
        <v>7</v>
      </c>
      <c r="C53" s="108">
        <f t="shared" si="23"/>
        <v>5</v>
      </c>
      <c r="D53" s="109">
        <f t="shared" si="0"/>
        <v>41</v>
      </c>
      <c r="E53" s="91"/>
      <c r="F53" s="110"/>
      <c r="G53" s="110"/>
      <c r="H53" s="110"/>
      <c r="I53" s="110"/>
      <c r="J53" s="110"/>
      <c r="K53" s="110"/>
      <c r="L53" s="110"/>
      <c r="M53" s="110"/>
      <c r="N53" s="111"/>
      <c r="O53" s="112">
        <v>43</v>
      </c>
      <c r="P53" s="112"/>
      <c r="Q53" s="112"/>
      <c r="R53" s="113">
        <f t="shared" si="1"/>
        <v>43</v>
      </c>
      <c r="S53" s="109">
        <f t="shared" si="39"/>
        <v>43</v>
      </c>
      <c r="T53" s="91"/>
      <c r="U53" s="114">
        <f t="shared" si="2"/>
        <v>41</v>
      </c>
      <c r="V53" s="115">
        <f t="shared" si="3"/>
        <v>2</v>
      </c>
      <c r="W53" s="116">
        <f t="shared" si="25"/>
        <v>70.099999999999994</v>
      </c>
      <c r="X53" s="114">
        <f t="shared" si="4"/>
        <v>0</v>
      </c>
      <c r="Y53" s="114">
        <f t="shared" si="40"/>
        <v>0</v>
      </c>
      <c r="Z53" s="114">
        <f t="shared" si="40"/>
        <v>0</v>
      </c>
      <c r="AA53" s="91"/>
      <c r="AB53" s="114">
        <f t="shared" si="26"/>
        <v>1219.8</v>
      </c>
      <c r="AC53" s="114">
        <f t="shared" si="27"/>
        <v>59.5</v>
      </c>
      <c r="AD53" s="114">
        <f t="shared" si="41"/>
        <v>0</v>
      </c>
      <c r="AE53" s="114">
        <f t="shared" si="41"/>
        <v>0</v>
      </c>
      <c r="AF53" s="114">
        <f t="shared" si="41"/>
        <v>0</v>
      </c>
      <c r="AG53" s="91"/>
      <c r="AH53" s="96">
        <f t="shared" si="28"/>
        <v>1279.3</v>
      </c>
      <c r="AI53" s="96">
        <f t="shared" si="7"/>
        <v>136.1</v>
      </c>
      <c r="AJ53" s="96">
        <f t="shared" si="29"/>
        <v>117.9</v>
      </c>
      <c r="AK53" s="91"/>
      <c r="AM53" s="117" t="str">
        <f t="shared" si="8"/>
        <v>NON</v>
      </c>
      <c r="AN53" s="117" t="str">
        <f t="shared" si="30"/>
        <v>NON</v>
      </c>
      <c r="AO53" s="117" t="str">
        <f t="shared" si="31"/>
        <v>NON</v>
      </c>
      <c r="AP53" s="117" t="str">
        <f t="shared" si="32"/>
        <v>NON</v>
      </c>
      <c r="AQ53" s="117" t="str">
        <f t="shared" si="33"/>
        <v>OUI</v>
      </c>
      <c r="AR53" s="117" t="str">
        <f t="shared" si="34"/>
        <v>NON</v>
      </c>
      <c r="AS53" s="117" t="str">
        <f t="shared" si="35"/>
        <v>NON</v>
      </c>
      <c r="AT53" s="117" t="str">
        <f t="shared" si="9"/>
        <v>NON</v>
      </c>
      <c r="AU53" s="117" t="str">
        <f t="shared" si="10"/>
        <v>NON</v>
      </c>
      <c r="AV53" s="118" t="str">
        <f t="shared" si="11"/>
        <v/>
      </c>
      <c r="AW53" s="118" t="str">
        <f t="shared" si="12"/>
        <v/>
      </c>
      <c r="AX53" s="118">
        <f t="shared" si="13"/>
        <v>10</v>
      </c>
      <c r="AY53" s="118" t="str">
        <f t="shared" si="14"/>
        <v/>
      </c>
      <c r="AZ53" s="118" t="str">
        <f t="shared" si="15"/>
        <v/>
      </c>
      <c r="BA53" s="119">
        <f t="shared" si="36"/>
        <v>10</v>
      </c>
      <c r="BB53" s="75">
        <f t="shared" si="44"/>
        <v>0</v>
      </c>
      <c r="BC53" s="75">
        <f t="shared" si="44"/>
        <v>0</v>
      </c>
      <c r="BD53" s="75">
        <f t="shared" si="44"/>
        <v>0</v>
      </c>
      <c r="BE53" s="75">
        <f t="shared" si="44"/>
        <v>0</v>
      </c>
      <c r="BF53" s="75">
        <f t="shared" si="44"/>
        <v>0</v>
      </c>
      <c r="BG53" s="75">
        <f t="shared" si="44"/>
        <v>0</v>
      </c>
      <c r="BH53" s="75">
        <f t="shared" si="44"/>
        <v>0</v>
      </c>
      <c r="BI53" s="75">
        <f t="shared" si="43"/>
        <v>0</v>
      </c>
      <c r="BJ53" s="82">
        <f t="shared" si="45"/>
        <v>0</v>
      </c>
      <c r="BK53" s="120">
        <f t="shared" si="38"/>
        <v>41</v>
      </c>
      <c r="BL53" s="121">
        <f t="shared" si="42"/>
        <v>2</v>
      </c>
      <c r="BM53" s="75">
        <f>SUM($BL$16:BL53)</f>
        <v>70.099999999999994</v>
      </c>
      <c r="BN53" s="75">
        <f t="shared" si="18"/>
        <v>70.099999999999994</v>
      </c>
      <c r="BO53" s="75">
        <f t="shared" si="19"/>
        <v>0</v>
      </c>
      <c r="BP53" s="75">
        <f t="shared" si="20"/>
        <v>2</v>
      </c>
      <c r="BQ53" s="75">
        <f t="shared" si="21"/>
        <v>0</v>
      </c>
      <c r="BR53" s="75">
        <f t="shared" si="46"/>
        <v>0</v>
      </c>
      <c r="BS53" s="75">
        <f t="shared" si="46"/>
        <v>0</v>
      </c>
    </row>
    <row r="54" spans="1:71" s="95" customFormat="1" ht="15" x14ac:dyDescent="0.2">
      <c r="A54" s="76" t="s">
        <v>135</v>
      </c>
      <c r="B54" s="108">
        <v>7</v>
      </c>
      <c r="C54" s="108">
        <f t="shared" si="23"/>
        <v>5</v>
      </c>
      <c r="D54" s="109">
        <f t="shared" si="0"/>
        <v>41</v>
      </c>
      <c r="E54" s="91"/>
      <c r="F54" s="110"/>
      <c r="G54" s="110"/>
      <c r="H54" s="110"/>
      <c r="I54" s="110"/>
      <c r="J54" s="110"/>
      <c r="K54" s="110"/>
      <c r="L54" s="110"/>
      <c r="M54" s="110"/>
      <c r="N54" s="111"/>
      <c r="O54" s="112">
        <v>45</v>
      </c>
      <c r="P54" s="112"/>
      <c r="Q54" s="112"/>
      <c r="R54" s="113">
        <f t="shared" si="1"/>
        <v>45</v>
      </c>
      <c r="S54" s="109">
        <f t="shared" si="39"/>
        <v>45</v>
      </c>
      <c r="T54" s="91"/>
      <c r="U54" s="114">
        <f t="shared" si="2"/>
        <v>41</v>
      </c>
      <c r="V54" s="115">
        <f t="shared" si="3"/>
        <v>4</v>
      </c>
      <c r="W54" s="116">
        <f t="shared" si="25"/>
        <v>74.099999999999994</v>
      </c>
      <c r="X54" s="114">
        <f t="shared" si="4"/>
        <v>0</v>
      </c>
      <c r="Y54" s="114">
        <f t="shared" si="40"/>
        <v>0</v>
      </c>
      <c r="Z54" s="114">
        <f t="shared" si="40"/>
        <v>0</v>
      </c>
      <c r="AA54" s="91"/>
      <c r="AB54" s="114">
        <f t="shared" si="26"/>
        <v>1219.8</v>
      </c>
      <c r="AC54" s="114">
        <f t="shared" si="27"/>
        <v>119</v>
      </c>
      <c r="AD54" s="114">
        <f t="shared" si="41"/>
        <v>0</v>
      </c>
      <c r="AE54" s="114">
        <f t="shared" si="41"/>
        <v>0</v>
      </c>
      <c r="AF54" s="114">
        <f t="shared" si="41"/>
        <v>0</v>
      </c>
      <c r="AG54" s="91"/>
      <c r="AH54" s="96">
        <f t="shared" si="28"/>
        <v>1338.8</v>
      </c>
      <c r="AI54" s="96">
        <f t="shared" si="7"/>
        <v>142.44999999999999</v>
      </c>
      <c r="AJ54" s="96">
        <f t="shared" si="29"/>
        <v>123.4</v>
      </c>
      <c r="AK54" s="91"/>
      <c r="AM54" s="117" t="str">
        <f t="shared" si="8"/>
        <v>NON</v>
      </c>
      <c r="AN54" s="117" t="str">
        <f t="shared" si="30"/>
        <v>NON</v>
      </c>
      <c r="AO54" s="117" t="str">
        <f t="shared" si="31"/>
        <v>NON</v>
      </c>
      <c r="AP54" s="117" t="str">
        <f t="shared" si="32"/>
        <v>NON</v>
      </c>
      <c r="AQ54" s="117" t="str">
        <f t="shared" si="33"/>
        <v>OUI</v>
      </c>
      <c r="AR54" s="117" t="str">
        <f t="shared" si="34"/>
        <v>NON</v>
      </c>
      <c r="AS54" s="117" t="str">
        <f t="shared" si="35"/>
        <v>NON</v>
      </c>
      <c r="AT54" s="117" t="str">
        <f t="shared" si="9"/>
        <v>NON</v>
      </c>
      <c r="AU54" s="117" t="str">
        <f t="shared" si="10"/>
        <v>NON</v>
      </c>
      <c r="AV54" s="118" t="str">
        <f t="shared" si="11"/>
        <v/>
      </c>
      <c r="AW54" s="118" t="str">
        <f t="shared" si="12"/>
        <v/>
      </c>
      <c r="AX54" s="118">
        <f t="shared" si="13"/>
        <v>10</v>
      </c>
      <c r="AY54" s="118" t="str">
        <f t="shared" si="14"/>
        <v/>
      </c>
      <c r="AZ54" s="118" t="str">
        <f t="shared" si="15"/>
        <v/>
      </c>
      <c r="BA54" s="123">
        <f t="shared" si="36"/>
        <v>10</v>
      </c>
      <c r="BB54" s="75">
        <f t="shared" si="44"/>
        <v>0</v>
      </c>
      <c r="BC54" s="75">
        <f t="shared" si="44"/>
        <v>0</v>
      </c>
      <c r="BD54" s="75">
        <f t="shared" si="44"/>
        <v>0</v>
      </c>
      <c r="BE54" s="75">
        <f t="shared" si="44"/>
        <v>0</v>
      </c>
      <c r="BF54" s="75">
        <f t="shared" si="44"/>
        <v>0</v>
      </c>
      <c r="BG54" s="75">
        <f t="shared" si="44"/>
        <v>0</v>
      </c>
      <c r="BH54" s="75">
        <f t="shared" si="44"/>
        <v>0</v>
      </c>
      <c r="BI54" s="75">
        <f t="shared" si="43"/>
        <v>0</v>
      </c>
      <c r="BJ54" s="82">
        <f t="shared" si="45"/>
        <v>0</v>
      </c>
      <c r="BK54" s="120">
        <f t="shared" si="38"/>
        <v>41</v>
      </c>
      <c r="BL54" s="121">
        <f t="shared" si="42"/>
        <v>4</v>
      </c>
      <c r="BM54" s="75">
        <f>SUM($BL$16:BL54)</f>
        <v>74.099999999999994</v>
      </c>
      <c r="BN54" s="75">
        <f t="shared" si="18"/>
        <v>74.099999999999994</v>
      </c>
      <c r="BO54" s="75">
        <f t="shared" si="19"/>
        <v>0</v>
      </c>
      <c r="BP54" s="75">
        <f t="shared" si="20"/>
        <v>4</v>
      </c>
      <c r="BQ54" s="75">
        <f t="shared" si="21"/>
        <v>0</v>
      </c>
      <c r="BR54" s="75">
        <f t="shared" si="46"/>
        <v>0</v>
      </c>
      <c r="BS54" s="75">
        <f t="shared" si="46"/>
        <v>0</v>
      </c>
    </row>
    <row r="55" spans="1:71" s="95" customFormat="1" ht="15" x14ac:dyDescent="0.2">
      <c r="A55" s="76" t="s">
        <v>136</v>
      </c>
      <c r="B55" s="108">
        <v>7</v>
      </c>
      <c r="C55" s="108">
        <f t="shared" si="23"/>
        <v>5</v>
      </c>
      <c r="D55" s="109">
        <f t="shared" si="0"/>
        <v>41</v>
      </c>
      <c r="E55" s="91"/>
      <c r="F55" s="110"/>
      <c r="G55" s="110"/>
      <c r="H55" s="110"/>
      <c r="I55" s="110"/>
      <c r="J55" s="110"/>
      <c r="K55" s="110"/>
      <c r="L55" s="110"/>
      <c r="M55" s="110"/>
      <c r="N55" s="111"/>
      <c r="O55" s="112">
        <v>45</v>
      </c>
      <c r="P55" s="112"/>
      <c r="Q55" s="112"/>
      <c r="R55" s="113">
        <f t="shared" si="1"/>
        <v>45</v>
      </c>
      <c r="S55" s="109">
        <f t="shared" si="39"/>
        <v>45</v>
      </c>
      <c r="T55" s="91"/>
      <c r="U55" s="114">
        <f t="shared" si="2"/>
        <v>41</v>
      </c>
      <c r="V55" s="115">
        <f t="shared" si="3"/>
        <v>4</v>
      </c>
      <c r="W55" s="116">
        <f t="shared" si="25"/>
        <v>78.099999999999994</v>
      </c>
      <c r="X55" s="114">
        <f t="shared" si="4"/>
        <v>0</v>
      </c>
      <c r="Y55" s="114">
        <f>IF(P55="",0,P55)</f>
        <v>0</v>
      </c>
      <c r="Z55" s="114">
        <f>IF(Q55="",0,Q55)</f>
        <v>0</v>
      </c>
      <c r="AA55" s="91"/>
      <c r="AB55" s="114">
        <f t="shared" si="26"/>
        <v>1219.8</v>
      </c>
      <c r="AC55" s="114">
        <f t="shared" si="27"/>
        <v>119</v>
      </c>
      <c r="AD55" s="114">
        <f t="shared" si="41"/>
        <v>0</v>
      </c>
      <c r="AE55" s="114">
        <f t="shared" si="41"/>
        <v>0</v>
      </c>
      <c r="AF55" s="114">
        <f t="shared" si="41"/>
        <v>0</v>
      </c>
      <c r="AG55" s="91"/>
      <c r="AH55" s="96">
        <f t="shared" si="28"/>
        <v>1338.8</v>
      </c>
      <c r="AI55" s="96">
        <f t="shared" si="7"/>
        <v>142.44999999999999</v>
      </c>
      <c r="AJ55" s="96">
        <f t="shared" si="29"/>
        <v>123.4</v>
      </c>
      <c r="AK55" s="91"/>
      <c r="AM55" s="117" t="str">
        <f t="shared" si="8"/>
        <v>NON</v>
      </c>
      <c r="AN55" s="117" t="str">
        <f t="shared" si="30"/>
        <v>NON</v>
      </c>
      <c r="AO55" s="117" t="str">
        <f t="shared" si="31"/>
        <v>NON</v>
      </c>
      <c r="AP55" s="117" t="str">
        <f t="shared" si="32"/>
        <v>NON</v>
      </c>
      <c r="AQ55" s="117" t="str">
        <f t="shared" si="33"/>
        <v>OUI</v>
      </c>
      <c r="AR55" s="117" t="str">
        <f t="shared" si="34"/>
        <v>NON</v>
      </c>
      <c r="AS55" s="117" t="str">
        <f t="shared" si="35"/>
        <v>NON</v>
      </c>
      <c r="AT55" s="117" t="str">
        <f t="shared" si="9"/>
        <v>NON</v>
      </c>
      <c r="AU55" s="117" t="str">
        <f t="shared" si="10"/>
        <v>NON</v>
      </c>
      <c r="AV55" s="118" t="str">
        <f t="shared" si="11"/>
        <v/>
      </c>
      <c r="AW55" s="118" t="str">
        <f t="shared" si="12"/>
        <v/>
      </c>
      <c r="AX55" s="118">
        <f t="shared" si="13"/>
        <v>10</v>
      </c>
      <c r="AY55" s="118" t="str">
        <f t="shared" si="14"/>
        <v/>
      </c>
      <c r="AZ55" s="118" t="str">
        <f t="shared" si="15"/>
        <v/>
      </c>
      <c r="BA55" s="119">
        <f t="shared" si="36"/>
        <v>10</v>
      </c>
      <c r="BB55" s="75">
        <f t="shared" si="44"/>
        <v>0</v>
      </c>
      <c r="BC55" s="75">
        <f t="shared" si="44"/>
        <v>0</v>
      </c>
      <c r="BD55" s="75">
        <f t="shared" si="44"/>
        <v>0</v>
      </c>
      <c r="BE55" s="75">
        <f t="shared" si="44"/>
        <v>0</v>
      </c>
      <c r="BF55" s="75">
        <f t="shared" si="44"/>
        <v>0</v>
      </c>
      <c r="BG55" s="75">
        <f t="shared" si="44"/>
        <v>0</v>
      </c>
      <c r="BH55" s="75">
        <f t="shared" si="44"/>
        <v>0</v>
      </c>
      <c r="BI55" s="75">
        <f t="shared" si="43"/>
        <v>0</v>
      </c>
      <c r="BJ55" s="82">
        <f t="shared" si="45"/>
        <v>0</v>
      </c>
      <c r="BK55" s="120">
        <f t="shared" si="38"/>
        <v>41</v>
      </c>
      <c r="BL55" s="121">
        <f t="shared" si="42"/>
        <v>4</v>
      </c>
      <c r="BM55" s="75">
        <f>SUM($BL$16:BL55)</f>
        <v>78.099999999999994</v>
      </c>
      <c r="BN55" s="75">
        <f t="shared" si="18"/>
        <v>78.099999999999994</v>
      </c>
      <c r="BO55" s="75">
        <f t="shared" si="19"/>
        <v>0</v>
      </c>
      <c r="BP55" s="75">
        <f t="shared" si="20"/>
        <v>4</v>
      </c>
      <c r="BQ55" s="75">
        <f t="shared" si="21"/>
        <v>0</v>
      </c>
      <c r="BR55" s="75">
        <f t="shared" si="46"/>
        <v>0</v>
      </c>
      <c r="BS55" s="75">
        <f t="shared" si="46"/>
        <v>0</v>
      </c>
    </row>
    <row r="56" spans="1:71" s="95" customFormat="1" ht="15" x14ac:dyDescent="0.2">
      <c r="A56" s="76" t="s">
        <v>137</v>
      </c>
      <c r="B56" s="108">
        <v>7</v>
      </c>
      <c r="C56" s="108">
        <f t="shared" si="23"/>
        <v>5</v>
      </c>
      <c r="D56" s="109">
        <f t="shared" si="0"/>
        <v>41</v>
      </c>
      <c r="E56" s="91"/>
      <c r="F56" s="110"/>
      <c r="G56" s="110"/>
      <c r="H56" s="110"/>
      <c r="I56" s="110"/>
      <c r="J56" s="110"/>
      <c r="K56" s="110"/>
      <c r="L56" s="110"/>
      <c r="M56" s="110"/>
      <c r="N56" s="111"/>
      <c r="O56" s="112">
        <v>45</v>
      </c>
      <c r="P56" s="112"/>
      <c r="Q56" s="112"/>
      <c r="R56" s="113">
        <f t="shared" si="1"/>
        <v>45</v>
      </c>
      <c r="S56" s="109">
        <f t="shared" si="39"/>
        <v>45</v>
      </c>
      <c r="T56" s="91"/>
      <c r="U56" s="114">
        <f t="shared" si="2"/>
        <v>41</v>
      </c>
      <c r="V56" s="115">
        <f t="shared" si="3"/>
        <v>1.9000000000000057</v>
      </c>
      <c r="W56" s="116">
        <f t="shared" si="25"/>
        <v>80</v>
      </c>
      <c r="X56" s="114">
        <f t="shared" si="4"/>
        <v>2.0999999999999943</v>
      </c>
      <c r="Y56" s="114">
        <f t="shared" si="40"/>
        <v>0</v>
      </c>
      <c r="Z56" s="114">
        <f t="shared" si="40"/>
        <v>0</v>
      </c>
      <c r="AA56" s="91"/>
      <c r="AB56" s="114">
        <f t="shared" si="26"/>
        <v>1219.8</v>
      </c>
      <c r="AC56" s="114">
        <f t="shared" si="27"/>
        <v>56.5</v>
      </c>
      <c r="AD56" s="114">
        <f t="shared" si="41"/>
        <v>78.099999999999994</v>
      </c>
      <c r="AE56" s="114">
        <f t="shared" si="41"/>
        <v>0</v>
      </c>
      <c r="AF56" s="114">
        <f t="shared" si="41"/>
        <v>0</v>
      </c>
      <c r="AG56" s="91"/>
      <c r="AH56" s="96">
        <f t="shared" si="28"/>
        <v>1354.3999999999999</v>
      </c>
      <c r="AI56" s="96">
        <f t="shared" si="7"/>
        <v>142.44999999999999</v>
      </c>
      <c r="AJ56" s="96">
        <f t="shared" si="29"/>
        <v>124.7</v>
      </c>
      <c r="AK56" s="91"/>
      <c r="AM56" s="117" t="str">
        <f t="shared" si="8"/>
        <v>NON</v>
      </c>
      <c r="AN56" s="117" t="str">
        <f t="shared" si="30"/>
        <v>NON</v>
      </c>
      <c r="AO56" s="117" t="str">
        <f t="shared" si="31"/>
        <v>NON</v>
      </c>
      <c r="AP56" s="117" t="str">
        <f t="shared" si="32"/>
        <v>NON</v>
      </c>
      <c r="AQ56" s="117" t="str">
        <f t="shared" si="33"/>
        <v>OUI</v>
      </c>
      <c r="AR56" s="117" t="str">
        <f t="shared" si="34"/>
        <v>NON</v>
      </c>
      <c r="AS56" s="117" t="str">
        <f t="shared" si="35"/>
        <v>NON</v>
      </c>
      <c r="AT56" s="117" t="str">
        <f t="shared" si="9"/>
        <v>NON</v>
      </c>
      <c r="AU56" s="117" t="str">
        <f t="shared" si="10"/>
        <v>OUI</v>
      </c>
      <c r="AV56" s="118" t="str">
        <f t="shared" si="11"/>
        <v/>
      </c>
      <c r="AW56" s="118" t="str">
        <f t="shared" si="12"/>
        <v/>
      </c>
      <c r="AX56" s="118">
        <f t="shared" si="13"/>
        <v>11</v>
      </c>
      <c r="AY56" s="118" t="str">
        <f t="shared" si="14"/>
        <v/>
      </c>
      <c r="AZ56" s="118" t="str">
        <f t="shared" si="15"/>
        <v/>
      </c>
      <c r="BA56" s="119">
        <f t="shared" si="36"/>
        <v>11</v>
      </c>
      <c r="BB56" s="75">
        <f t="shared" si="44"/>
        <v>0</v>
      </c>
      <c r="BC56" s="75">
        <f t="shared" si="44"/>
        <v>0</v>
      </c>
      <c r="BD56" s="75">
        <f t="shared" si="44"/>
        <v>0</v>
      </c>
      <c r="BE56" s="75">
        <f t="shared" si="44"/>
        <v>0</v>
      </c>
      <c r="BF56" s="75">
        <f t="shared" si="44"/>
        <v>0</v>
      </c>
      <c r="BG56" s="75">
        <f t="shared" si="44"/>
        <v>0</v>
      </c>
      <c r="BH56" s="75">
        <f t="shared" si="44"/>
        <v>0</v>
      </c>
      <c r="BI56" s="75">
        <f t="shared" si="43"/>
        <v>0</v>
      </c>
      <c r="BJ56" s="82">
        <f t="shared" si="45"/>
        <v>0</v>
      </c>
      <c r="BK56" s="120">
        <f t="shared" si="38"/>
        <v>41</v>
      </c>
      <c r="BL56" s="121">
        <f t="shared" si="42"/>
        <v>4</v>
      </c>
      <c r="BM56" s="75">
        <f>SUM($BL$16:BL56)</f>
        <v>82.1</v>
      </c>
      <c r="BN56" s="75">
        <f t="shared" si="18"/>
        <v>80</v>
      </c>
      <c r="BO56" s="75">
        <f t="shared" si="19"/>
        <v>2.0999999999999943</v>
      </c>
      <c r="BP56" s="75">
        <f t="shared" si="20"/>
        <v>1.9000000000000057</v>
      </c>
      <c r="BQ56" s="75">
        <f t="shared" si="21"/>
        <v>0</v>
      </c>
      <c r="BR56" s="75">
        <f t="shared" si="46"/>
        <v>0</v>
      </c>
      <c r="BS56" s="75">
        <f t="shared" si="46"/>
        <v>0</v>
      </c>
    </row>
    <row r="57" spans="1:71" s="95" customFormat="1" ht="15" x14ac:dyDescent="0.2">
      <c r="A57" s="76" t="s">
        <v>138</v>
      </c>
      <c r="B57" s="108">
        <v>7</v>
      </c>
      <c r="C57" s="108">
        <f t="shared" si="23"/>
        <v>5</v>
      </c>
      <c r="D57" s="109">
        <f t="shared" si="0"/>
        <v>41</v>
      </c>
      <c r="E57" s="91"/>
      <c r="F57" s="110"/>
      <c r="G57" s="110"/>
      <c r="H57" s="110"/>
      <c r="I57" s="110"/>
      <c r="J57" s="110"/>
      <c r="K57" s="110"/>
      <c r="L57" s="110"/>
      <c r="M57" s="110"/>
      <c r="N57" s="111"/>
      <c r="O57" s="112">
        <v>45</v>
      </c>
      <c r="P57" s="112"/>
      <c r="Q57" s="112"/>
      <c r="R57" s="113">
        <f t="shared" si="1"/>
        <v>45</v>
      </c>
      <c r="S57" s="109">
        <f t="shared" si="39"/>
        <v>45</v>
      </c>
      <c r="T57" s="91"/>
      <c r="U57" s="114">
        <f t="shared" si="2"/>
        <v>41</v>
      </c>
      <c r="V57" s="115">
        <f t="shared" si="3"/>
        <v>0</v>
      </c>
      <c r="W57" s="116">
        <f t="shared" si="25"/>
        <v>80</v>
      </c>
      <c r="X57" s="114">
        <f t="shared" si="4"/>
        <v>4</v>
      </c>
      <c r="Y57" s="114">
        <f t="shared" si="40"/>
        <v>0</v>
      </c>
      <c r="Z57" s="114">
        <f t="shared" si="40"/>
        <v>0</v>
      </c>
      <c r="AA57" s="91"/>
      <c r="AB57" s="114">
        <f t="shared" si="26"/>
        <v>1219.8</v>
      </c>
      <c r="AC57" s="114">
        <f t="shared" si="27"/>
        <v>0</v>
      </c>
      <c r="AD57" s="114">
        <f t="shared" si="41"/>
        <v>148.80000000000001</v>
      </c>
      <c r="AE57" s="114">
        <f t="shared" si="41"/>
        <v>0</v>
      </c>
      <c r="AF57" s="114">
        <f t="shared" si="41"/>
        <v>0</v>
      </c>
      <c r="AG57" s="91"/>
      <c r="AH57" s="96">
        <f t="shared" si="28"/>
        <v>1368.6</v>
      </c>
      <c r="AI57" s="96">
        <f t="shared" si="7"/>
        <v>142.44999999999999</v>
      </c>
      <c r="AJ57" s="96">
        <f t="shared" si="29"/>
        <v>125.85</v>
      </c>
      <c r="AK57" s="91"/>
      <c r="AM57" s="117" t="str">
        <f t="shared" si="8"/>
        <v>NON</v>
      </c>
      <c r="AN57" s="117" t="str">
        <f t="shared" si="30"/>
        <v>NON</v>
      </c>
      <c r="AO57" s="117" t="str">
        <f t="shared" si="31"/>
        <v>NON</v>
      </c>
      <c r="AP57" s="117" t="str">
        <f t="shared" si="32"/>
        <v>NON</v>
      </c>
      <c r="AQ57" s="117" t="str">
        <f t="shared" si="33"/>
        <v>OUI</v>
      </c>
      <c r="AR57" s="117" t="str">
        <f t="shared" si="34"/>
        <v>NON</v>
      </c>
      <c r="AS57" s="117" t="str">
        <f t="shared" si="35"/>
        <v>NON</v>
      </c>
      <c r="AT57" s="117" t="str">
        <f t="shared" si="9"/>
        <v>OUI</v>
      </c>
      <c r="AU57" s="117" t="str">
        <f t="shared" si="10"/>
        <v>NON</v>
      </c>
      <c r="AV57" s="118" t="str">
        <f t="shared" si="11"/>
        <v/>
      </c>
      <c r="AW57" s="118" t="str">
        <f t="shared" si="12"/>
        <v/>
      </c>
      <c r="AX57" s="118">
        <f t="shared" si="13"/>
        <v>9</v>
      </c>
      <c r="AY57" s="118" t="str">
        <f t="shared" si="14"/>
        <v/>
      </c>
      <c r="AZ57" s="118" t="str">
        <f t="shared" si="15"/>
        <v/>
      </c>
      <c r="BA57" s="119">
        <f t="shared" si="36"/>
        <v>9</v>
      </c>
      <c r="BB57" s="75">
        <f t="shared" si="44"/>
        <v>0</v>
      </c>
      <c r="BC57" s="75">
        <f t="shared" si="44"/>
        <v>0</v>
      </c>
      <c r="BD57" s="75">
        <f t="shared" si="44"/>
        <v>0</v>
      </c>
      <c r="BE57" s="75">
        <f t="shared" si="44"/>
        <v>0</v>
      </c>
      <c r="BF57" s="75">
        <f t="shared" si="44"/>
        <v>0</v>
      </c>
      <c r="BG57" s="75">
        <f t="shared" si="44"/>
        <v>0</v>
      </c>
      <c r="BH57" s="75">
        <f t="shared" si="44"/>
        <v>0</v>
      </c>
      <c r="BI57" s="75">
        <f t="shared" si="43"/>
        <v>0</v>
      </c>
      <c r="BJ57" s="82">
        <f t="shared" si="45"/>
        <v>0</v>
      </c>
      <c r="BK57" s="120">
        <f t="shared" si="38"/>
        <v>41</v>
      </c>
      <c r="BL57" s="121">
        <f t="shared" si="42"/>
        <v>4</v>
      </c>
      <c r="BM57" s="75">
        <f>SUM($BL$16:BL57)</f>
        <v>86.1</v>
      </c>
      <c r="BN57" s="75">
        <f t="shared" si="18"/>
        <v>80</v>
      </c>
      <c r="BO57" s="75">
        <f t="shared" si="19"/>
        <v>4</v>
      </c>
      <c r="BP57" s="75">
        <f t="shared" si="20"/>
        <v>0</v>
      </c>
      <c r="BQ57" s="75">
        <f t="shared" si="21"/>
        <v>0</v>
      </c>
      <c r="BR57" s="75">
        <f t="shared" si="46"/>
        <v>0</v>
      </c>
      <c r="BS57" s="75">
        <f t="shared" si="46"/>
        <v>0</v>
      </c>
    </row>
    <row r="58" spans="1:71" s="95" customFormat="1" ht="15" x14ac:dyDescent="0.2">
      <c r="A58" s="76" t="s">
        <v>139</v>
      </c>
      <c r="B58" s="108">
        <v>7</v>
      </c>
      <c r="C58" s="108">
        <f t="shared" si="23"/>
        <v>5</v>
      </c>
      <c r="D58" s="109">
        <f t="shared" si="0"/>
        <v>41</v>
      </c>
      <c r="E58" s="91"/>
      <c r="F58" s="110"/>
      <c r="G58" s="110"/>
      <c r="H58" s="110"/>
      <c r="I58" s="110"/>
      <c r="J58" s="110"/>
      <c r="K58" s="110"/>
      <c r="L58" s="110"/>
      <c r="M58" s="110"/>
      <c r="N58" s="111"/>
      <c r="O58" s="112">
        <v>45</v>
      </c>
      <c r="P58" s="112"/>
      <c r="Q58" s="112"/>
      <c r="R58" s="113">
        <f t="shared" si="1"/>
        <v>45</v>
      </c>
      <c r="S58" s="109">
        <f t="shared" si="39"/>
        <v>45</v>
      </c>
      <c r="T58" s="91"/>
      <c r="U58" s="114">
        <f t="shared" si="2"/>
        <v>41</v>
      </c>
      <c r="V58" s="115">
        <f t="shared" si="3"/>
        <v>0</v>
      </c>
      <c r="W58" s="116">
        <f t="shared" si="25"/>
        <v>80</v>
      </c>
      <c r="X58" s="114">
        <f t="shared" si="4"/>
        <v>4</v>
      </c>
      <c r="Y58" s="114">
        <f t="shared" si="40"/>
        <v>0</v>
      </c>
      <c r="Z58" s="114">
        <f t="shared" si="40"/>
        <v>0</v>
      </c>
      <c r="AA58" s="91"/>
      <c r="AB58" s="114">
        <f t="shared" si="26"/>
        <v>1219.8</v>
      </c>
      <c r="AC58" s="114">
        <f t="shared" si="27"/>
        <v>0</v>
      </c>
      <c r="AD58" s="114">
        <f t="shared" si="41"/>
        <v>148.80000000000001</v>
      </c>
      <c r="AE58" s="114">
        <f t="shared" si="41"/>
        <v>0</v>
      </c>
      <c r="AF58" s="114">
        <f t="shared" si="41"/>
        <v>0</v>
      </c>
      <c r="AG58" s="91"/>
      <c r="AH58" s="96">
        <f t="shared" si="28"/>
        <v>1368.6</v>
      </c>
      <c r="AI58" s="96">
        <f t="shared" si="7"/>
        <v>142.44999999999999</v>
      </c>
      <c r="AJ58" s="96">
        <f t="shared" si="29"/>
        <v>125.85</v>
      </c>
      <c r="AK58" s="91"/>
      <c r="AM58" s="117" t="str">
        <f t="shared" si="8"/>
        <v>NON</v>
      </c>
      <c r="AN58" s="117" t="str">
        <f t="shared" si="30"/>
        <v>NON</v>
      </c>
      <c r="AO58" s="117" t="str">
        <f t="shared" si="31"/>
        <v>NON</v>
      </c>
      <c r="AP58" s="117" t="str">
        <f t="shared" si="32"/>
        <v>NON</v>
      </c>
      <c r="AQ58" s="117" t="str">
        <f t="shared" si="33"/>
        <v>OUI</v>
      </c>
      <c r="AR58" s="117" t="str">
        <f t="shared" si="34"/>
        <v>NON</v>
      </c>
      <c r="AS58" s="117" t="str">
        <f t="shared" si="35"/>
        <v>NON</v>
      </c>
      <c r="AT58" s="117" t="str">
        <f t="shared" si="9"/>
        <v>OUI</v>
      </c>
      <c r="AU58" s="117" t="str">
        <f t="shared" si="10"/>
        <v>NON</v>
      </c>
      <c r="AV58" s="118" t="str">
        <f t="shared" si="11"/>
        <v/>
      </c>
      <c r="AW58" s="118" t="str">
        <f t="shared" si="12"/>
        <v/>
      </c>
      <c r="AX58" s="118">
        <f t="shared" si="13"/>
        <v>9</v>
      </c>
      <c r="AY58" s="118" t="str">
        <f t="shared" si="14"/>
        <v/>
      </c>
      <c r="AZ58" s="118" t="str">
        <f t="shared" si="15"/>
        <v/>
      </c>
      <c r="BA58" s="119">
        <f t="shared" si="36"/>
        <v>9</v>
      </c>
      <c r="BB58" s="75">
        <f t="shared" si="44"/>
        <v>0</v>
      </c>
      <c r="BC58" s="75">
        <f t="shared" si="44"/>
        <v>0</v>
      </c>
      <c r="BD58" s="75">
        <f t="shared" si="44"/>
        <v>0</v>
      </c>
      <c r="BE58" s="75">
        <f t="shared" si="44"/>
        <v>0</v>
      </c>
      <c r="BF58" s="75">
        <f t="shared" si="44"/>
        <v>0</v>
      </c>
      <c r="BG58" s="75">
        <f t="shared" si="44"/>
        <v>0</v>
      </c>
      <c r="BH58" s="75">
        <f t="shared" si="44"/>
        <v>0</v>
      </c>
      <c r="BI58" s="75">
        <f t="shared" si="43"/>
        <v>0</v>
      </c>
      <c r="BJ58" s="82">
        <f t="shared" si="45"/>
        <v>0</v>
      </c>
      <c r="BK58" s="120">
        <f t="shared" si="38"/>
        <v>41</v>
      </c>
      <c r="BL58" s="121">
        <f t="shared" si="42"/>
        <v>4</v>
      </c>
      <c r="BM58" s="75">
        <f>SUM($BL$16:BL58)</f>
        <v>90.1</v>
      </c>
      <c r="BN58" s="75">
        <f t="shared" si="18"/>
        <v>80</v>
      </c>
      <c r="BO58" s="75">
        <f t="shared" si="19"/>
        <v>4</v>
      </c>
      <c r="BP58" s="75">
        <f t="shared" si="20"/>
        <v>0</v>
      </c>
      <c r="BQ58" s="75">
        <f t="shared" si="21"/>
        <v>0</v>
      </c>
      <c r="BR58" s="75">
        <f t="shared" si="46"/>
        <v>0</v>
      </c>
      <c r="BS58" s="75">
        <f t="shared" si="46"/>
        <v>0</v>
      </c>
    </row>
    <row r="59" spans="1:71" s="95" customFormat="1" ht="15" x14ac:dyDescent="0.2">
      <c r="A59" s="76" t="s">
        <v>140</v>
      </c>
      <c r="B59" s="108">
        <v>7</v>
      </c>
      <c r="C59" s="108">
        <f t="shared" si="23"/>
        <v>5</v>
      </c>
      <c r="D59" s="109">
        <f t="shared" si="0"/>
        <v>41</v>
      </c>
      <c r="E59" s="91"/>
      <c r="F59" s="110"/>
      <c r="G59" s="110"/>
      <c r="H59" s="110">
        <v>41</v>
      </c>
      <c r="I59" s="110"/>
      <c r="J59" s="110"/>
      <c r="K59" s="110"/>
      <c r="L59" s="110"/>
      <c r="M59" s="110"/>
      <c r="N59" s="111"/>
      <c r="O59" s="112"/>
      <c r="P59" s="112"/>
      <c r="Q59" s="112"/>
      <c r="R59" s="113">
        <f t="shared" si="1"/>
        <v>41</v>
      </c>
      <c r="S59" s="109">
        <f t="shared" si="39"/>
        <v>0</v>
      </c>
      <c r="T59" s="91"/>
      <c r="U59" s="114">
        <f t="shared" si="2"/>
        <v>0</v>
      </c>
      <c r="V59" s="115">
        <f t="shared" si="3"/>
        <v>-41</v>
      </c>
      <c r="W59" s="116">
        <f t="shared" si="25"/>
        <v>39</v>
      </c>
      <c r="X59" s="114">
        <f t="shared" si="4"/>
        <v>0</v>
      </c>
      <c r="Y59" s="114">
        <f t="shared" si="40"/>
        <v>0</v>
      </c>
      <c r="Z59" s="114">
        <f t="shared" si="40"/>
        <v>0</v>
      </c>
      <c r="AA59" s="91"/>
      <c r="AB59" s="114">
        <f t="shared" si="26"/>
        <v>0</v>
      </c>
      <c r="AC59" s="114">
        <f t="shared" si="27"/>
        <v>0</v>
      </c>
      <c r="AD59" s="114">
        <f t="shared" si="41"/>
        <v>0</v>
      </c>
      <c r="AE59" s="114">
        <f t="shared" si="41"/>
        <v>0</v>
      </c>
      <c r="AF59" s="114">
        <f t="shared" si="41"/>
        <v>0</v>
      </c>
      <c r="AG59" s="91"/>
      <c r="AH59" s="96">
        <f t="shared" si="28"/>
        <v>0</v>
      </c>
      <c r="AI59" s="96">
        <f t="shared" si="7"/>
        <v>0</v>
      </c>
      <c r="AJ59" s="96">
        <f t="shared" si="29"/>
        <v>0</v>
      </c>
      <c r="AK59" s="91"/>
      <c r="AM59" s="117" t="str">
        <f t="shared" si="8"/>
        <v>OUI</v>
      </c>
      <c r="AN59" s="117" t="str">
        <f t="shared" si="30"/>
        <v>OUI</v>
      </c>
      <c r="AO59" s="117" t="str">
        <f t="shared" si="31"/>
        <v>NON</v>
      </c>
      <c r="AP59" s="117" t="str">
        <f t="shared" si="32"/>
        <v>OUI</v>
      </c>
      <c r="AQ59" s="117" t="str">
        <f t="shared" si="33"/>
        <v>NON</v>
      </c>
      <c r="AR59" s="117" t="str">
        <f t="shared" si="34"/>
        <v>OUI</v>
      </c>
      <c r="AS59" s="117" t="str">
        <f t="shared" si="35"/>
        <v>NON</v>
      </c>
      <c r="AT59" s="117" t="str">
        <f t="shared" si="9"/>
        <v>NON</v>
      </c>
      <c r="AU59" s="117" t="str">
        <f t="shared" si="10"/>
        <v>NON</v>
      </c>
      <c r="AV59" s="118">
        <f t="shared" si="11"/>
        <v>1</v>
      </c>
      <c r="AW59" s="118" t="str">
        <f t="shared" si="12"/>
        <v/>
      </c>
      <c r="AX59" s="118" t="str">
        <f t="shared" si="13"/>
        <v/>
      </c>
      <c r="AY59" s="118" t="str">
        <f t="shared" si="14"/>
        <v/>
      </c>
      <c r="AZ59" s="118" t="str">
        <f t="shared" si="15"/>
        <v/>
      </c>
      <c r="BA59" s="119">
        <f t="shared" si="36"/>
        <v>1</v>
      </c>
      <c r="BB59" s="75">
        <f t="shared" si="44"/>
        <v>0</v>
      </c>
      <c r="BC59" s="75">
        <f t="shared" si="44"/>
        <v>0</v>
      </c>
      <c r="BD59" s="75">
        <f t="shared" si="44"/>
        <v>41</v>
      </c>
      <c r="BE59" s="75">
        <f t="shared" si="44"/>
        <v>0</v>
      </c>
      <c r="BF59" s="75">
        <f t="shared" si="44"/>
        <v>0</v>
      </c>
      <c r="BG59" s="75">
        <f t="shared" si="44"/>
        <v>0</v>
      </c>
      <c r="BH59" s="75">
        <f t="shared" si="44"/>
        <v>0</v>
      </c>
      <c r="BI59" s="75">
        <f t="shared" si="43"/>
        <v>0</v>
      </c>
      <c r="BJ59" s="82">
        <f t="shared" si="45"/>
        <v>0</v>
      </c>
      <c r="BK59" s="120">
        <f t="shared" si="38"/>
        <v>0</v>
      </c>
      <c r="BL59" s="121">
        <f t="shared" si="42"/>
        <v>-41</v>
      </c>
      <c r="BM59" s="75">
        <f>SUM($BL$16:BL59)</f>
        <v>49.099999999999994</v>
      </c>
      <c r="BN59" s="75">
        <f t="shared" si="18"/>
        <v>39</v>
      </c>
      <c r="BO59" s="75">
        <f t="shared" si="19"/>
        <v>0</v>
      </c>
      <c r="BP59" s="75">
        <f t="shared" si="20"/>
        <v>-41</v>
      </c>
      <c r="BQ59" s="75">
        <f t="shared" si="21"/>
        <v>0</v>
      </c>
      <c r="BR59" s="75">
        <f t="shared" si="46"/>
        <v>0</v>
      </c>
      <c r="BS59" s="75">
        <f t="shared" si="46"/>
        <v>0</v>
      </c>
    </row>
    <row r="60" spans="1:71" s="95" customFormat="1" ht="15" x14ac:dyDescent="0.2">
      <c r="A60" s="76" t="s">
        <v>141</v>
      </c>
      <c r="B60" s="108">
        <v>7</v>
      </c>
      <c r="C60" s="108">
        <f t="shared" si="23"/>
        <v>5</v>
      </c>
      <c r="D60" s="109">
        <f t="shared" si="0"/>
        <v>41</v>
      </c>
      <c r="E60" s="91"/>
      <c r="F60" s="110"/>
      <c r="G60" s="110"/>
      <c r="H60" s="110"/>
      <c r="I60" s="110"/>
      <c r="J60" s="110"/>
      <c r="K60" s="110"/>
      <c r="L60" s="110"/>
      <c r="M60" s="110"/>
      <c r="N60" s="111"/>
      <c r="O60" s="112">
        <v>45</v>
      </c>
      <c r="P60" s="112"/>
      <c r="Q60" s="112"/>
      <c r="R60" s="113">
        <f t="shared" si="1"/>
        <v>45</v>
      </c>
      <c r="S60" s="109">
        <f t="shared" si="39"/>
        <v>45</v>
      </c>
      <c r="T60" s="91"/>
      <c r="U60" s="114">
        <f t="shared" si="2"/>
        <v>41</v>
      </c>
      <c r="V60" s="115">
        <f t="shared" si="3"/>
        <v>4</v>
      </c>
      <c r="W60" s="116">
        <f t="shared" si="25"/>
        <v>43</v>
      </c>
      <c r="X60" s="114">
        <f t="shared" si="4"/>
        <v>0</v>
      </c>
      <c r="Y60" s="114">
        <f t="shared" si="40"/>
        <v>0</v>
      </c>
      <c r="Z60" s="114">
        <f t="shared" si="40"/>
        <v>0</v>
      </c>
      <c r="AA60" s="91"/>
      <c r="AB60" s="114">
        <f t="shared" si="26"/>
        <v>1219.8</v>
      </c>
      <c r="AC60" s="114">
        <f t="shared" si="27"/>
        <v>119</v>
      </c>
      <c r="AD60" s="114">
        <f t="shared" si="41"/>
        <v>0</v>
      </c>
      <c r="AE60" s="114">
        <f t="shared" si="41"/>
        <v>0</v>
      </c>
      <c r="AF60" s="114">
        <f t="shared" si="41"/>
        <v>0</v>
      </c>
      <c r="AG60" s="91"/>
      <c r="AH60" s="96">
        <f t="shared" si="28"/>
        <v>1338.8</v>
      </c>
      <c r="AI60" s="96">
        <f t="shared" si="7"/>
        <v>142.44999999999999</v>
      </c>
      <c r="AJ60" s="96">
        <f t="shared" si="29"/>
        <v>123.4</v>
      </c>
      <c r="AK60" s="91"/>
      <c r="AM60" s="117" t="str">
        <f t="shared" si="8"/>
        <v>NON</v>
      </c>
      <c r="AN60" s="117" t="str">
        <f t="shared" si="30"/>
        <v>NON</v>
      </c>
      <c r="AO60" s="117" t="str">
        <f t="shared" si="31"/>
        <v>NON</v>
      </c>
      <c r="AP60" s="117" t="str">
        <f t="shared" si="32"/>
        <v>NON</v>
      </c>
      <c r="AQ60" s="117" t="str">
        <f t="shared" si="33"/>
        <v>OUI</v>
      </c>
      <c r="AR60" s="117" t="str">
        <f t="shared" si="34"/>
        <v>NON</v>
      </c>
      <c r="AS60" s="117" t="str">
        <f t="shared" si="35"/>
        <v>NON</v>
      </c>
      <c r="AT60" s="117" t="str">
        <f t="shared" si="9"/>
        <v>NON</v>
      </c>
      <c r="AU60" s="117" t="str">
        <f t="shared" si="10"/>
        <v>NON</v>
      </c>
      <c r="AV60" s="118" t="str">
        <f t="shared" si="11"/>
        <v/>
      </c>
      <c r="AW60" s="118" t="str">
        <f t="shared" si="12"/>
        <v/>
      </c>
      <c r="AX60" s="118">
        <f t="shared" si="13"/>
        <v>10</v>
      </c>
      <c r="AY60" s="118" t="str">
        <f t="shared" si="14"/>
        <v/>
      </c>
      <c r="AZ60" s="118" t="str">
        <f t="shared" si="15"/>
        <v/>
      </c>
      <c r="BA60" s="119">
        <f t="shared" si="36"/>
        <v>10</v>
      </c>
      <c r="BB60" s="75">
        <f t="shared" si="44"/>
        <v>0</v>
      </c>
      <c r="BC60" s="75">
        <f t="shared" si="44"/>
        <v>0</v>
      </c>
      <c r="BD60" s="75">
        <f t="shared" si="44"/>
        <v>0</v>
      </c>
      <c r="BE60" s="75">
        <f t="shared" si="44"/>
        <v>0</v>
      </c>
      <c r="BF60" s="75">
        <f t="shared" si="44"/>
        <v>0</v>
      </c>
      <c r="BG60" s="75">
        <f t="shared" si="44"/>
        <v>0</v>
      </c>
      <c r="BH60" s="75">
        <f t="shared" si="44"/>
        <v>0</v>
      </c>
      <c r="BI60" s="75">
        <f t="shared" si="43"/>
        <v>0</v>
      </c>
      <c r="BJ60" s="82">
        <f t="shared" si="45"/>
        <v>0</v>
      </c>
      <c r="BK60" s="120">
        <f t="shared" si="38"/>
        <v>41</v>
      </c>
      <c r="BL60" s="121">
        <f t="shared" si="42"/>
        <v>4</v>
      </c>
      <c r="BM60" s="75">
        <f>SUM($BL$16:BL60)</f>
        <v>53.099999999999994</v>
      </c>
      <c r="BN60" s="75">
        <f t="shared" si="18"/>
        <v>43</v>
      </c>
      <c r="BO60" s="75">
        <f t="shared" si="19"/>
        <v>0</v>
      </c>
      <c r="BP60" s="75">
        <f t="shared" si="20"/>
        <v>4</v>
      </c>
      <c r="BQ60" s="75">
        <f t="shared" si="21"/>
        <v>0</v>
      </c>
      <c r="BR60" s="75">
        <f t="shared" si="46"/>
        <v>0</v>
      </c>
      <c r="BS60" s="75">
        <f t="shared" si="46"/>
        <v>0</v>
      </c>
    </row>
    <row r="61" spans="1:71" s="95" customFormat="1" ht="15" x14ac:dyDescent="0.2">
      <c r="A61" s="76" t="s">
        <v>142</v>
      </c>
      <c r="B61" s="108">
        <v>7</v>
      </c>
      <c r="C61" s="108">
        <f t="shared" si="23"/>
        <v>5</v>
      </c>
      <c r="D61" s="109">
        <f t="shared" si="0"/>
        <v>41</v>
      </c>
      <c r="E61" s="91"/>
      <c r="F61" s="110"/>
      <c r="G61" s="110"/>
      <c r="H61" s="110"/>
      <c r="I61" s="110"/>
      <c r="J61" s="110"/>
      <c r="K61" s="110"/>
      <c r="L61" s="110"/>
      <c r="M61" s="110"/>
      <c r="N61" s="111"/>
      <c r="O61" s="112">
        <v>45</v>
      </c>
      <c r="P61" s="112"/>
      <c r="Q61" s="112"/>
      <c r="R61" s="113">
        <f t="shared" si="1"/>
        <v>45</v>
      </c>
      <c r="S61" s="109">
        <f t="shared" si="39"/>
        <v>45</v>
      </c>
      <c r="T61" s="91"/>
      <c r="U61" s="114">
        <f t="shared" si="2"/>
        <v>41</v>
      </c>
      <c r="V61" s="115">
        <f t="shared" si="3"/>
        <v>4</v>
      </c>
      <c r="W61" s="116">
        <f t="shared" si="25"/>
        <v>47</v>
      </c>
      <c r="X61" s="114">
        <f t="shared" si="4"/>
        <v>0</v>
      </c>
      <c r="Y61" s="114">
        <f t="shared" si="40"/>
        <v>0</v>
      </c>
      <c r="Z61" s="114">
        <f t="shared" si="40"/>
        <v>0</v>
      </c>
      <c r="AA61" s="91"/>
      <c r="AB61" s="114">
        <f t="shared" si="26"/>
        <v>1219.8</v>
      </c>
      <c r="AC61" s="114">
        <f t="shared" si="27"/>
        <v>119</v>
      </c>
      <c r="AD61" s="114">
        <f t="shared" si="41"/>
        <v>0</v>
      </c>
      <c r="AE61" s="114">
        <f t="shared" si="41"/>
        <v>0</v>
      </c>
      <c r="AF61" s="114">
        <f t="shared" si="41"/>
        <v>0</v>
      </c>
      <c r="AG61" s="91"/>
      <c r="AH61" s="96">
        <f t="shared" si="28"/>
        <v>1338.8</v>
      </c>
      <c r="AI61" s="96">
        <f t="shared" si="7"/>
        <v>142.44999999999999</v>
      </c>
      <c r="AJ61" s="96">
        <f t="shared" si="29"/>
        <v>123.4</v>
      </c>
      <c r="AK61" s="91"/>
      <c r="AM61" s="117" t="str">
        <f t="shared" si="8"/>
        <v>NON</v>
      </c>
      <c r="AN61" s="117" t="str">
        <f t="shared" si="30"/>
        <v>NON</v>
      </c>
      <c r="AO61" s="117" t="str">
        <f t="shared" si="31"/>
        <v>NON</v>
      </c>
      <c r="AP61" s="117" t="str">
        <f t="shared" si="32"/>
        <v>NON</v>
      </c>
      <c r="AQ61" s="117" t="str">
        <f t="shared" si="33"/>
        <v>OUI</v>
      </c>
      <c r="AR61" s="117" t="str">
        <f t="shared" si="34"/>
        <v>NON</v>
      </c>
      <c r="AS61" s="117" t="str">
        <f t="shared" si="35"/>
        <v>NON</v>
      </c>
      <c r="AT61" s="117" t="str">
        <f t="shared" si="9"/>
        <v>NON</v>
      </c>
      <c r="AU61" s="117" t="str">
        <f t="shared" si="10"/>
        <v>NON</v>
      </c>
      <c r="AV61" s="118" t="str">
        <f t="shared" si="11"/>
        <v/>
      </c>
      <c r="AW61" s="118" t="str">
        <f t="shared" si="12"/>
        <v/>
      </c>
      <c r="AX61" s="118">
        <f t="shared" si="13"/>
        <v>10</v>
      </c>
      <c r="AY61" s="118" t="str">
        <f t="shared" si="14"/>
        <v/>
      </c>
      <c r="AZ61" s="118" t="str">
        <f t="shared" si="15"/>
        <v/>
      </c>
      <c r="BA61" s="119">
        <f t="shared" si="36"/>
        <v>10</v>
      </c>
      <c r="BB61" s="75">
        <f t="shared" si="44"/>
        <v>0</v>
      </c>
      <c r="BC61" s="75">
        <f t="shared" si="44"/>
        <v>0</v>
      </c>
      <c r="BD61" s="75">
        <f t="shared" si="44"/>
        <v>0</v>
      </c>
      <c r="BE61" s="75">
        <f t="shared" si="44"/>
        <v>0</v>
      </c>
      <c r="BF61" s="75">
        <f t="shared" si="44"/>
        <v>0</v>
      </c>
      <c r="BG61" s="75">
        <f t="shared" si="44"/>
        <v>0</v>
      </c>
      <c r="BH61" s="75">
        <f t="shared" si="44"/>
        <v>0</v>
      </c>
      <c r="BI61" s="75">
        <f t="shared" si="43"/>
        <v>0</v>
      </c>
      <c r="BJ61" s="82">
        <f t="shared" si="45"/>
        <v>0</v>
      </c>
      <c r="BK61" s="120">
        <f t="shared" si="38"/>
        <v>41</v>
      </c>
      <c r="BL61" s="121">
        <f t="shared" si="42"/>
        <v>4</v>
      </c>
      <c r="BM61" s="75">
        <f>SUM($BL$16:BL61)</f>
        <v>57.099999999999994</v>
      </c>
      <c r="BN61" s="75">
        <f t="shared" si="18"/>
        <v>47</v>
      </c>
      <c r="BO61" s="75">
        <f t="shared" si="19"/>
        <v>0</v>
      </c>
      <c r="BP61" s="75">
        <f t="shared" si="20"/>
        <v>4</v>
      </c>
      <c r="BQ61" s="75">
        <f t="shared" si="21"/>
        <v>0</v>
      </c>
      <c r="BR61" s="75">
        <f t="shared" si="46"/>
        <v>0</v>
      </c>
      <c r="BS61" s="75">
        <f t="shared" si="46"/>
        <v>0</v>
      </c>
    </row>
    <row r="62" spans="1:71" s="95" customFormat="1" ht="15" x14ac:dyDescent="0.2">
      <c r="A62" s="76" t="s">
        <v>143</v>
      </c>
      <c r="B62" s="108">
        <v>7</v>
      </c>
      <c r="C62" s="108">
        <f t="shared" si="23"/>
        <v>5</v>
      </c>
      <c r="D62" s="109">
        <f t="shared" si="0"/>
        <v>41</v>
      </c>
      <c r="E62" s="91"/>
      <c r="F62" s="110"/>
      <c r="G62" s="110"/>
      <c r="H62" s="110"/>
      <c r="I62" s="110"/>
      <c r="J62" s="110"/>
      <c r="K62" s="110"/>
      <c r="L62" s="110"/>
      <c r="M62" s="110"/>
      <c r="N62" s="111"/>
      <c r="O62" s="112">
        <v>41</v>
      </c>
      <c r="P62" s="112"/>
      <c r="Q62" s="112"/>
      <c r="R62" s="113">
        <f t="shared" si="1"/>
        <v>41</v>
      </c>
      <c r="S62" s="109">
        <f t="shared" si="39"/>
        <v>41</v>
      </c>
      <c r="T62" s="91"/>
      <c r="U62" s="114">
        <f t="shared" si="2"/>
        <v>41</v>
      </c>
      <c r="V62" s="115">
        <f t="shared" si="3"/>
        <v>0</v>
      </c>
      <c r="W62" s="116">
        <f t="shared" si="25"/>
        <v>47</v>
      </c>
      <c r="X62" s="114">
        <f t="shared" si="4"/>
        <v>0</v>
      </c>
      <c r="Y62" s="114">
        <f t="shared" si="40"/>
        <v>0</v>
      </c>
      <c r="Z62" s="114">
        <f t="shared" si="40"/>
        <v>0</v>
      </c>
      <c r="AA62" s="91"/>
      <c r="AB62" s="114">
        <f t="shared" si="26"/>
        <v>1219.8</v>
      </c>
      <c r="AC62" s="114">
        <f t="shared" si="27"/>
        <v>0</v>
      </c>
      <c r="AD62" s="114">
        <f t="shared" si="41"/>
        <v>0</v>
      </c>
      <c r="AE62" s="114">
        <f t="shared" si="41"/>
        <v>0</v>
      </c>
      <c r="AF62" s="114">
        <f t="shared" si="41"/>
        <v>0</v>
      </c>
      <c r="AG62" s="91"/>
      <c r="AH62" s="96">
        <f t="shared" si="28"/>
        <v>1219.8</v>
      </c>
      <c r="AI62" s="96">
        <f t="shared" si="7"/>
        <v>129.80000000000001</v>
      </c>
      <c r="AJ62" s="96">
        <f t="shared" si="29"/>
        <v>112.4</v>
      </c>
      <c r="AK62" s="91"/>
      <c r="AM62" s="117" t="str">
        <f t="shared" si="8"/>
        <v>NON</v>
      </c>
      <c r="AN62" s="117" t="str">
        <f t="shared" si="30"/>
        <v>NON</v>
      </c>
      <c r="AO62" s="117" t="str">
        <f t="shared" si="31"/>
        <v>NON</v>
      </c>
      <c r="AP62" s="117" t="str">
        <f t="shared" si="32"/>
        <v>OUI</v>
      </c>
      <c r="AQ62" s="117" t="str">
        <f t="shared" si="33"/>
        <v>NON</v>
      </c>
      <c r="AR62" s="117" t="str">
        <f t="shared" si="34"/>
        <v>NON</v>
      </c>
      <c r="AS62" s="117" t="str">
        <f t="shared" si="35"/>
        <v>NON</v>
      </c>
      <c r="AT62" s="117" t="str">
        <f t="shared" si="9"/>
        <v>NON</v>
      </c>
      <c r="AU62" s="117" t="str">
        <f t="shared" si="10"/>
        <v>NON</v>
      </c>
      <c r="AV62" s="118" t="str">
        <f t="shared" si="11"/>
        <v/>
      </c>
      <c r="AW62" s="118">
        <f t="shared" si="12"/>
        <v>6</v>
      </c>
      <c r="AX62" s="118" t="str">
        <f t="shared" si="13"/>
        <v/>
      </c>
      <c r="AY62" s="118" t="str">
        <f t="shared" si="14"/>
        <v/>
      </c>
      <c r="AZ62" s="118" t="str">
        <f t="shared" si="15"/>
        <v/>
      </c>
      <c r="BA62" s="119">
        <f t="shared" si="36"/>
        <v>6</v>
      </c>
      <c r="BB62" s="75">
        <f t="shared" si="44"/>
        <v>0</v>
      </c>
      <c r="BC62" s="75">
        <f t="shared" si="44"/>
        <v>0</v>
      </c>
      <c r="BD62" s="75">
        <f t="shared" si="44"/>
        <v>0</v>
      </c>
      <c r="BE62" s="75">
        <f t="shared" si="44"/>
        <v>0</v>
      </c>
      <c r="BF62" s="75">
        <f t="shared" si="44"/>
        <v>0</v>
      </c>
      <c r="BG62" s="75">
        <f t="shared" si="44"/>
        <v>0</v>
      </c>
      <c r="BH62" s="75">
        <f t="shared" si="44"/>
        <v>0</v>
      </c>
      <c r="BI62" s="75">
        <f t="shared" si="43"/>
        <v>0</v>
      </c>
      <c r="BJ62" s="82">
        <f t="shared" si="45"/>
        <v>0</v>
      </c>
      <c r="BK62" s="120">
        <f t="shared" si="38"/>
        <v>41</v>
      </c>
      <c r="BL62" s="121">
        <f t="shared" si="42"/>
        <v>0</v>
      </c>
      <c r="BM62" s="75">
        <f>SUM($BL$16:BL62)</f>
        <v>57.099999999999994</v>
      </c>
      <c r="BN62" s="75">
        <f t="shared" si="18"/>
        <v>47</v>
      </c>
      <c r="BO62" s="75">
        <f t="shared" si="19"/>
        <v>0</v>
      </c>
      <c r="BP62" s="75">
        <f t="shared" si="20"/>
        <v>0</v>
      </c>
      <c r="BQ62" s="75">
        <f t="shared" si="21"/>
        <v>0</v>
      </c>
      <c r="BR62" s="75">
        <f t="shared" si="46"/>
        <v>0</v>
      </c>
      <c r="BS62" s="75">
        <f t="shared" si="46"/>
        <v>0</v>
      </c>
    </row>
    <row r="63" spans="1:71" s="95" customFormat="1" ht="15" x14ac:dyDescent="0.2">
      <c r="A63" s="76" t="s">
        <v>144</v>
      </c>
      <c r="B63" s="108">
        <v>7</v>
      </c>
      <c r="C63" s="108">
        <f t="shared" si="23"/>
        <v>5</v>
      </c>
      <c r="D63" s="109">
        <f t="shared" si="0"/>
        <v>41</v>
      </c>
      <c r="E63" s="91"/>
      <c r="F63" s="110"/>
      <c r="G63" s="110"/>
      <c r="H63" s="110"/>
      <c r="I63" s="110"/>
      <c r="J63" s="110"/>
      <c r="K63" s="110"/>
      <c r="L63" s="110"/>
      <c r="M63" s="110"/>
      <c r="N63" s="111"/>
      <c r="O63" s="112">
        <v>42</v>
      </c>
      <c r="P63" s="112"/>
      <c r="Q63" s="112"/>
      <c r="R63" s="113">
        <f t="shared" si="1"/>
        <v>42</v>
      </c>
      <c r="S63" s="109">
        <f t="shared" si="39"/>
        <v>42</v>
      </c>
      <c r="T63" s="91"/>
      <c r="U63" s="114">
        <f t="shared" si="2"/>
        <v>41</v>
      </c>
      <c r="V63" s="115">
        <f t="shared" si="3"/>
        <v>1</v>
      </c>
      <c r="W63" s="116">
        <f t="shared" si="25"/>
        <v>48</v>
      </c>
      <c r="X63" s="114">
        <f t="shared" si="4"/>
        <v>0</v>
      </c>
      <c r="Y63" s="114">
        <f t="shared" si="40"/>
        <v>0</v>
      </c>
      <c r="Z63" s="114">
        <f t="shared" si="40"/>
        <v>0</v>
      </c>
      <c r="AA63" s="91"/>
      <c r="AB63" s="114">
        <f t="shared" si="26"/>
        <v>1219.8</v>
      </c>
      <c r="AC63" s="114">
        <f t="shared" si="27"/>
        <v>29.8</v>
      </c>
      <c r="AD63" s="114">
        <f t="shared" si="41"/>
        <v>0</v>
      </c>
      <c r="AE63" s="114">
        <f t="shared" si="41"/>
        <v>0</v>
      </c>
      <c r="AF63" s="114">
        <f t="shared" si="41"/>
        <v>0</v>
      </c>
      <c r="AG63" s="91"/>
      <c r="AH63" s="96">
        <f t="shared" si="28"/>
        <v>1249.5999999999999</v>
      </c>
      <c r="AI63" s="96">
        <f t="shared" si="7"/>
        <v>132.94999999999999</v>
      </c>
      <c r="AJ63" s="96">
        <f t="shared" si="29"/>
        <v>115.15</v>
      </c>
      <c r="AK63" s="91"/>
      <c r="AM63" s="117" t="str">
        <f t="shared" si="8"/>
        <v>NON</v>
      </c>
      <c r="AN63" s="117" t="str">
        <f t="shared" si="30"/>
        <v>NON</v>
      </c>
      <c r="AO63" s="117" t="str">
        <f t="shared" si="31"/>
        <v>NON</v>
      </c>
      <c r="AP63" s="117" t="str">
        <f t="shared" si="32"/>
        <v>NON</v>
      </c>
      <c r="AQ63" s="117" t="str">
        <f t="shared" si="33"/>
        <v>OUI</v>
      </c>
      <c r="AR63" s="117" t="str">
        <f t="shared" si="34"/>
        <v>NON</v>
      </c>
      <c r="AS63" s="117" t="str">
        <f t="shared" si="35"/>
        <v>NON</v>
      </c>
      <c r="AT63" s="117" t="str">
        <f t="shared" si="9"/>
        <v>NON</v>
      </c>
      <c r="AU63" s="117" t="str">
        <f t="shared" si="10"/>
        <v>NON</v>
      </c>
      <c r="AV63" s="118" t="str">
        <f t="shared" si="11"/>
        <v/>
      </c>
      <c r="AW63" s="118" t="str">
        <f t="shared" si="12"/>
        <v/>
      </c>
      <c r="AX63" s="118">
        <f t="shared" si="13"/>
        <v>10</v>
      </c>
      <c r="AY63" s="118" t="str">
        <f t="shared" si="14"/>
        <v/>
      </c>
      <c r="AZ63" s="118" t="str">
        <f t="shared" si="15"/>
        <v/>
      </c>
      <c r="BA63" s="119">
        <f t="shared" si="36"/>
        <v>10</v>
      </c>
      <c r="BB63" s="75">
        <f t="shared" si="44"/>
        <v>0</v>
      </c>
      <c r="BC63" s="75">
        <f t="shared" si="44"/>
        <v>0</v>
      </c>
      <c r="BD63" s="75">
        <f t="shared" si="44"/>
        <v>0</v>
      </c>
      <c r="BE63" s="75">
        <f t="shared" si="44"/>
        <v>0</v>
      </c>
      <c r="BF63" s="75">
        <f t="shared" si="44"/>
        <v>0</v>
      </c>
      <c r="BG63" s="75">
        <f t="shared" si="44"/>
        <v>0</v>
      </c>
      <c r="BH63" s="75">
        <f t="shared" si="44"/>
        <v>0</v>
      </c>
      <c r="BI63" s="75">
        <f t="shared" si="43"/>
        <v>0</v>
      </c>
      <c r="BJ63" s="82">
        <f t="shared" si="45"/>
        <v>0</v>
      </c>
      <c r="BK63" s="120">
        <f t="shared" si="38"/>
        <v>41</v>
      </c>
      <c r="BL63" s="121">
        <f t="shared" si="42"/>
        <v>1</v>
      </c>
      <c r="BM63" s="75">
        <f>SUM($BL$16:BL63)</f>
        <v>58.099999999999994</v>
      </c>
      <c r="BN63" s="75">
        <f t="shared" si="18"/>
        <v>48</v>
      </c>
      <c r="BO63" s="75">
        <f t="shared" si="19"/>
        <v>0</v>
      </c>
      <c r="BP63" s="75">
        <f t="shared" si="20"/>
        <v>1</v>
      </c>
      <c r="BQ63" s="75">
        <f t="shared" si="21"/>
        <v>0</v>
      </c>
      <c r="BR63" s="75">
        <f t="shared" si="46"/>
        <v>0</v>
      </c>
      <c r="BS63" s="75">
        <f t="shared" si="46"/>
        <v>0</v>
      </c>
    </row>
    <row r="64" spans="1:71" s="95" customFormat="1" ht="15" x14ac:dyDescent="0.2">
      <c r="A64" s="76" t="s">
        <v>145</v>
      </c>
      <c r="B64" s="108">
        <v>7</v>
      </c>
      <c r="C64" s="108">
        <f t="shared" si="23"/>
        <v>5</v>
      </c>
      <c r="D64" s="109">
        <f t="shared" si="0"/>
        <v>41</v>
      </c>
      <c r="E64" s="91"/>
      <c r="F64" s="110"/>
      <c r="G64" s="110"/>
      <c r="H64" s="110"/>
      <c r="I64" s="110"/>
      <c r="J64" s="110"/>
      <c r="K64" s="110"/>
      <c r="L64" s="110"/>
      <c r="M64" s="110"/>
      <c r="N64" s="111"/>
      <c r="O64" s="112">
        <v>42</v>
      </c>
      <c r="P64" s="112"/>
      <c r="Q64" s="112"/>
      <c r="R64" s="113">
        <f t="shared" si="1"/>
        <v>42</v>
      </c>
      <c r="S64" s="109">
        <f t="shared" si="39"/>
        <v>42</v>
      </c>
      <c r="T64" s="91"/>
      <c r="U64" s="114">
        <f t="shared" si="2"/>
        <v>41</v>
      </c>
      <c r="V64" s="115">
        <f t="shared" si="3"/>
        <v>1</v>
      </c>
      <c r="W64" s="116">
        <f t="shared" si="25"/>
        <v>49</v>
      </c>
      <c r="X64" s="114">
        <f t="shared" si="4"/>
        <v>0</v>
      </c>
      <c r="Y64" s="114">
        <f t="shared" si="40"/>
        <v>0</v>
      </c>
      <c r="Z64" s="114">
        <f t="shared" si="40"/>
        <v>0</v>
      </c>
      <c r="AA64" s="91"/>
      <c r="AB64" s="114">
        <f t="shared" si="26"/>
        <v>1219.8</v>
      </c>
      <c r="AC64" s="114">
        <f t="shared" si="27"/>
        <v>29.8</v>
      </c>
      <c r="AD64" s="114">
        <f t="shared" si="41"/>
        <v>0</v>
      </c>
      <c r="AE64" s="114">
        <f t="shared" si="41"/>
        <v>0</v>
      </c>
      <c r="AF64" s="114">
        <f t="shared" si="41"/>
        <v>0</v>
      </c>
      <c r="AG64" s="91"/>
      <c r="AH64" s="96">
        <f t="shared" si="28"/>
        <v>1249.5999999999999</v>
      </c>
      <c r="AI64" s="96">
        <f t="shared" si="7"/>
        <v>132.94999999999999</v>
      </c>
      <c r="AJ64" s="96">
        <f t="shared" si="29"/>
        <v>115.15</v>
      </c>
      <c r="AK64" s="91"/>
      <c r="AM64" s="117" t="str">
        <f t="shared" si="8"/>
        <v>NON</v>
      </c>
      <c r="AN64" s="117" t="str">
        <f t="shared" si="30"/>
        <v>NON</v>
      </c>
      <c r="AO64" s="117" t="str">
        <f t="shared" si="31"/>
        <v>NON</v>
      </c>
      <c r="AP64" s="117" t="str">
        <f t="shared" si="32"/>
        <v>NON</v>
      </c>
      <c r="AQ64" s="117" t="str">
        <f t="shared" si="33"/>
        <v>OUI</v>
      </c>
      <c r="AR64" s="117" t="str">
        <f t="shared" si="34"/>
        <v>NON</v>
      </c>
      <c r="AS64" s="117" t="str">
        <f t="shared" si="35"/>
        <v>NON</v>
      </c>
      <c r="AT64" s="117" t="str">
        <f t="shared" si="9"/>
        <v>NON</v>
      </c>
      <c r="AU64" s="117" t="str">
        <f t="shared" si="10"/>
        <v>NON</v>
      </c>
      <c r="AV64" s="118" t="str">
        <f t="shared" si="11"/>
        <v/>
      </c>
      <c r="AW64" s="118" t="str">
        <f t="shared" si="12"/>
        <v/>
      </c>
      <c r="AX64" s="118">
        <f t="shared" si="13"/>
        <v>10</v>
      </c>
      <c r="AY64" s="118" t="str">
        <f t="shared" si="14"/>
        <v/>
      </c>
      <c r="AZ64" s="118" t="str">
        <f t="shared" si="15"/>
        <v/>
      </c>
      <c r="BA64" s="119">
        <f t="shared" si="36"/>
        <v>10</v>
      </c>
      <c r="BB64" s="75">
        <f t="shared" si="44"/>
        <v>0</v>
      </c>
      <c r="BC64" s="75">
        <f t="shared" si="44"/>
        <v>0</v>
      </c>
      <c r="BD64" s="75">
        <f t="shared" si="44"/>
        <v>0</v>
      </c>
      <c r="BE64" s="75">
        <f t="shared" si="44"/>
        <v>0</v>
      </c>
      <c r="BF64" s="75">
        <f t="shared" si="44"/>
        <v>0</v>
      </c>
      <c r="BG64" s="75">
        <f t="shared" si="44"/>
        <v>0</v>
      </c>
      <c r="BH64" s="75">
        <f t="shared" si="44"/>
        <v>0</v>
      </c>
      <c r="BI64" s="75">
        <f t="shared" si="43"/>
        <v>0</v>
      </c>
      <c r="BJ64" s="82">
        <f t="shared" si="45"/>
        <v>0</v>
      </c>
      <c r="BK64" s="120">
        <f t="shared" si="38"/>
        <v>41</v>
      </c>
      <c r="BL64" s="121">
        <f t="shared" si="42"/>
        <v>1</v>
      </c>
      <c r="BM64" s="75">
        <f>SUM($BL$16:BL64)</f>
        <v>59.099999999999994</v>
      </c>
      <c r="BN64" s="75">
        <f t="shared" si="18"/>
        <v>49</v>
      </c>
      <c r="BO64" s="75">
        <f t="shared" si="19"/>
        <v>0</v>
      </c>
      <c r="BP64" s="75">
        <f t="shared" si="20"/>
        <v>1</v>
      </c>
      <c r="BQ64" s="75">
        <f t="shared" si="21"/>
        <v>0</v>
      </c>
      <c r="BR64" s="75">
        <f t="shared" ref="BR64:BS68" si="47">P64</f>
        <v>0</v>
      </c>
      <c r="BS64" s="75">
        <f t="shared" si="47"/>
        <v>0</v>
      </c>
    </row>
    <row r="65" spans="1:71" s="95" customFormat="1" ht="15" x14ac:dyDescent="0.2">
      <c r="A65" s="76" t="s">
        <v>146</v>
      </c>
      <c r="B65" s="108">
        <v>7</v>
      </c>
      <c r="C65" s="108">
        <f t="shared" si="23"/>
        <v>5</v>
      </c>
      <c r="D65" s="109">
        <f t="shared" si="0"/>
        <v>41</v>
      </c>
      <c r="E65" s="91"/>
      <c r="F65" s="110"/>
      <c r="G65" s="110"/>
      <c r="H65" s="110"/>
      <c r="I65" s="110"/>
      <c r="J65" s="110"/>
      <c r="K65" s="110"/>
      <c r="L65" s="110"/>
      <c r="M65" s="110"/>
      <c r="N65" s="111"/>
      <c r="O65" s="112">
        <v>42</v>
      </c>
      <c r="P65" s="112"/>
      <c r="Q65" s="112"/>
      <c r="R65" s="113">
        <f t="shared" si="1"/>
        <v>42</v>
      </c>
      <c r="S65" s="109">
        <f t="shared" si="39"/>
        <v>42</v>
      </c>
      <c r="T65" s="91"/>
      <c r="U65" s="114">
        <f t="shared" si="2"/>
        <v>41</v>
      </c>
      <c r="V65" s="115">
        <f t="shared" si="3"/>
        <v>1</v>
      </c>
      <c r="W65" s="116">
        <f t="shared" si="25"/>
        <v>50</v>
      </c>
      <c r="X65" s="114">
        <f t="shared" si="4"/>
        <v>0</v>
      </c>
      <c r="Y65" s="114">
        <f t="shared" si="40"/>
        <v>0</v>
      </c>
      <c r="Z65" s="114">
        <f t="shared" si="40"/>
        <v>0</v>
      </c>
      <c r="AA65" s="91"/>
      <c r="AB65" s="114">
        <f t="shared" si="26"/>
        <v>1219.8</v>
      </c>
      <c r="AC65" s="114">
        <f t="shared" si="27"/>
        <v>29.8</v>
      </c>
      <c r="AD65" s="114">
        <f t="shared" si="41"/>
        <v>0</v>
      </c>
      <c r="AE65" s="114">
        <f t="shared" si="41"/>
        <v>0</v>
      </c>
      <c r="AF65" s="114">
        <f t="shared" si="41"/>
        <v>0</v>
      </c>
      <c r="AG65" s="91"/>
      <c r="AH65" s="96">
        <f t="shared" si="28"/>
        <v>1249.5999999999999</v>
      </c>
      <c r="AI65" s="96">
        <f t="shared" si="7"/>
        <v>132.94999999999999</v>
      </c>
      <c r="AJ65" s="96">
        <f t="shared" si="29"/>
        <v>115.15</v>
      </c>
      <c r="AK65" s="91"/>
      <c r="AM65" s="117" t="str">
        <f t="shared" si="8"/>
        <v>NON</v>
      </c>
      <c r="AN65" s="117" t="str">
        <f t="shared" si="30"/>
        <v>NON</v>
      </c>
      <c r="AO65" s="117" t="str">
        <f t="shared" si="31"/>
        <v>NON</v>
      </c>
      <c r="AP65" s="117" t="str">
        <f t="shared" si="32"/>
        <v>NON</v>
      </c>
      <c r="AQ65" s="117" t="str">
        <f t="shared" si="33"/>
        <v>OUI</v>
      </c>
      <c r="AR65" s="117" t="str">
        <f t="shared" si="34"/>
        <v>NON</v>
      </c>
      <c r="AS65" s="117" t="str">
        <f t="shared" si="35"/>
        <v>NON</v>
      </c>
      <c r="AT65" s="117" t="str">
        <f t="shared" si="9"/>
        <v>NON</v>
      </c>
      <c r="AU65" s="117" t="str">
        <f t="shared" si="10"/>
        <v>NON</v>
      </c>
      <c r="AV65" s="118" t="str">
        <f t="shared" si="11"/>
        <v/>
      </c>
      <c r="AW65" s="118" t="str">
        <f t="shared" si="12"/>
        <v/>
      </c>
      <c r="AX65" s="118">
        <f t="shared" si="13"/>
        <v>10</v>
      </c>
      <c r="AY65" s="118" t="str">
        <f t="shared" si="14"/>
        <v/>
      </c>
      <c r="AZ65" s="118" t="str">
        <f t="shared" si="15"/>
        <v/>
      </c>
      <c r="BA65" s="119">
        <f t="shared" si="36"/>
        <v>10</v>
      </c>
      <c r="BB65" s="75">
        <f t="shared" si="44"/>
        <v>0</v>
      </c>
      <c r="BC65" s="75">
        <f t="shared" si="44"/>
        <v>0</v>
      </c>
      <c r="BD65" s="75">
        <f t="shared" si="44"/>
        <v>0</v>
      </c>
      <c r="BE65" s="75">
        <f t="shared" si="44"/>
        <v>0</v>
      </c>
      <c r="BF65" s="75">
        <f t="shared" si="44"/>
        <v>0</v>
      </c>
      <c r="BG65" s="75">
        <f t="shared" si="44"/>
        <v>0</v>
      </c>
      <c r="BH65" s="75">
        <f t="shared" si="44"/>
        <v>0</v>
      </c>
      <c r="BI65" s="75">
        <f t="shared" si="43"/>
        <v>0</v>
      </c>
      <c r="BJ65" s="82">
        <f t="shared" si="45"/>
        <v>0</v>
      </c>
      <c r="BK65" s="120">
        <f t="shared" si="38"/>
        <v>41</v>
      </c>
      <c r="BL65" s="121">
        <f t="shared" si="42"/>
        <v>1</v>
      </c>
      <c r="BM65" s="75">
        <f>SUM($BL$16:BL65)</f>
        <v>60.099999999999994</v>
      </c>
      <c r="BN65" s="75">
        <f t="shared" si="18"/>
        <v>50</v>
      </c>
      <c r="BO65" s="75">
        <f t="shared" si="19"/>
        <v>0</v>
      </c>
      <c r="BP65" s="75">
        <f t="shared" si="20"/>
        <v>1</v>
      </c>
      <c r="BQ65" s="75">
        <f t="shared" si="21"/>
        <v>0</v>
      </c>
      <c r="BR65" s="75">
        <f t="shared" si="47"/>
        <v>0</v>
      </c>
      <c r="BS65" s="75">
        <f t="shared" si="47"/>
        <v>0</v>
      </c>
    </row>
    <row r="66" spans="1:71" s="95" customFormat="1" ht="15" x14ac:dyDescent="0.2">
      <c r="A66" s="76" t="s">
        <v>147</v>
      </c>
      <c r="B66" s="108">
        <v>7</v>
      </c>
      <c r="C66" s="108">
        <f t="shared" si="23"/>
        <v>5</v>
      </c>
      <c r="D66" s="109">
        <f t="shared" si="0"/>
        <v>41</v>
      </c>
      <c r="E66" s="91"/>
      <c r="F66" s="110"/>
      <c r="G66" s="110"/>
      <c r="H66" s="110"/>
      <c r="I66" s="110"/>
      <c r="J66" s="110"/>
      <c r="K66" s="110"/>
      <c r="L66" s="110"/>
      <c r="M66" s="110"/>
      <c r="N66" s="111"/>
      <c r="O66" s="112">
        <v>42</v>
      </c>
      <c r="P66" s="112"/>
      <c r="Q66" s="112"/>
      <c r="R66" s="113">
        <f t="shared" si="1"/>
        <v>42</v>
      </c>
      <c r="S66" s="109">
        <f t="shared" si="39"/>
        <v>42</v>
      </c>
      <c r="T66" s="91"/>
      <c r="U66" s="114">
        <f t="shared" si="2"/>
        <v>41</v>
      </c>
      <c r="V66" s="115">
        <f t="shared" si="3"/>
        <v>1</v>
      </c>
      <c r="W66" s="116">
        <f t="shared" si="25"/>
        <v>51</v>
      </c>
      <c r="X66" s="114">
        <f t="shared" si="4"/>
        <v>0</v>
      </c>
      <c r="Y66" s="114">
        <f t="shared" si="40"/>
        <v>0</v>
      </c>
      <c r="Z66" s="114">
        <f t="shared" si="40"/>
        <v>0</v>
      </c>
      <c r="AA66" s="91"/>
      <c r="AB66" s="114">
        <f t="shared" si="26"/>
        <v>1219.8</v>
      </c>
      <c r="AC66" s="114">
        <f t="shared" si="27"/>
        <v>29.8</v>
      </c>
      <c r="AD66" s="114">
        <f t="shared" si="41"/>
        <v>0</v>
      </c>
      <c r="AE66" s="114">
        <f t="shared" si="41"/>
        <v>0</v>
      </c>
      <c r="AF66" s="114">
        <f t="shared" si="41"/>
        <v>0</v>
      </c>
      <c r="AG66" s="91"/>
      <c r="AH66" s="96">
        <f t="shared" si="28"/>
        <v>1249.5999999999999</v>
      </c>
      <c r="AI66" s="96">
        <f t="shared" si="7"/>
        <v>132.94999999999999</v>
      </c>
      <c r="AJ66" s="96">
        <f t="shared" si="29"/>
        <v>115.15</v>
      </c>
      <c r="AK66" s="91"/>
      <c r="AM66" s="117" t="str">
        <f t="shared" si="8"/>
        <v>NON</v>
      </c>
      <c r="AN66" s="117" t="str">
        <f t="shared" si="30"/>
        <v>NON</v>
      </c>
      <c r="AO66" s="117" t="str">
        <f t="shared" si="31"/>
        <v>NON</v>
      </c>
      <c r="AP66" s="117" t="str">
        <f t="shared" si="32"/>
        <v>NON</v>
      </c>
      <c r="AQ66" s="117" t="str">
        <f t="shared" si="33"/>
        <v>OUI</v>
      </c>
      <c r="AR66" s="117" t="str">
        <f t="shared" si="34"/>
        <v>NON</v>
      </c>
      <c r="AS66" s="117" t="str">
        <f t="shared" si="35"/>
        <v>NON</v>
      </c>
      <c r="AT66" s="117" t="str">
        <f t="shared" si="9"/>
        <v>NON</v>
      </c>
      <c r="AU66" s="117" t="str">
        <f t="shared" si="10"/>
        <v>NON</v>
      </c>
      <c r="AV66" s="118" t="str">
        <f t="shared" si="11"/>
        <v/>
      </c>
      <c r="AW66" s="118" t="str">
        <f t="shared" si="12"/>
        <v/>
      </c>
      <c r="AX66" s="118">
        <f t="shared" si="13"/>
        <v>10</v>
      </c>
      <c r="AY66" s="118" t="str">
        <f t="shared" si="14"/>
        <v/>
      </c>
      <c r="AZ66" s="118" t="str">
        <f t="shared" si="15"/>
        <v/>
      </c>
      <c r="BA66" s="119">
        <f t="shared" si="36"/>
        <v>10</v>
      </c>
      <c r="BB66" s="75">
        <f t="shared" si="44"/>
        <v>0</v>
      </c>
      <c r="BC66" s="75">
        <f t="shared" si="44"/>
        <v>0</v>
      </c>
      <c r="BD66" s="75">
        <f t="shared" si="44"/>
        <v>0</v>
      </c>
      <c r="BE66" s="75">
        <f t="shared" si="44"/>
        <v>0</v>
      </c>
      <c r="BF66" s="75">
        <f t="shared" si="44"/>
        <v>0</v>
      </c>
      <c r="BG66" s="75">
        <f t="shared" si="44"/>
        <v>0</v>
      </c>
      <c r="BH66" s="75">
        <f t="shared" si="44"/>
        <v>0</v>
      </c>
      <c r="BI66" s="75">
        <f t="shared" si="43"/>
        <v>0</v>
      </c>
      <c r="BJ66" s="82">
        <f t="shared" si="45"/>
        <v>0</v>
      </c>
      <c r="BK66" s="120">
        <f t="shared" si="38"/>
        <v>41</v>
      </c>
      <c r="BL66" s="121">
        <f t="shared" si="42"/>
        <v>1</v>
      </c>
      <c r="BM66" s="75">
        <f>SUM($BL$16:BL66)</f>
        <v>61.099999999999994</v>
      </c>
      <c r="BN66" s="75">
        <f t="shared" si="18"/>
        <v>51</v>
      </c>
      <c r="BO66" s="75">
        <f t="shared" si="19"/>
        <v>0</v>
      </c>
      <c r="BP66" s="75">
        <f t="shared" si="20"/>
        <v>1</v>
      </c>
      <c r="BQ66" s="75">
        <f t="shared" si="21"/>
        <v>0</v>
      </c>
      <c r="BR66" s="75">
        <f t="shared" si="47"/>
        <v>0</v>
      </c>
      <c r="BS66" s="75">
        <f t="shared" si="47"/>
        <v>0</v>
      </c>
    </row>
    <row r="67" spans="1:71" s="95" customFormat="1" ht="15" x14ac:dyDescent="0.2">
      <c r="A67" s="76" t="s">
        <v>148</v>
      </c>
      <c r="B67" s="108">
        <v>7</v>
      </c>
      <c r="C67" s="108">
        <f t="shared" si="23"/>
        <v>5</v>
      </c>
      <c r="D67" s="109">
        <f t="shared" si="0"/>
        <v>41</v>
      </c>
      <c r="E67" s="91"/>
      <c r="F67" s="110">
        <v>41</v>
      </c>
      <c r="G67" s="110"/>
      <c r="H67" s="110"/>
      <c r="I67" s="110"/>
      <c r="J67" s="110"/>
      <c r="K67" s="110"/>
      <c r="L67" s="110"/>
      <c r="M67" s="110"/>
      <c r="N67" s="111"/>
      <c r="O67" s="112"/>
      <c r="P67" s="112"/>
      <c r="Q67" s="112"/>
      <c r="R67" s="113">
        <f t="shared" si="1"/>
        <v>41</v>
      </c>
      <c r="S67" s="109">
        <f t="shared" si="39"/>
        <v>0</v>
      </c>
      <c r="T67" s="91"/>
      <c r="U67" s="114">
        <f t="shared" si="2"/>
        <v>0</v>
      </c>
      <c r="V67" s="115">
        <f t="shared" si="3"/>
        <v>0</v>
      </c>
      <c r="W67" s="116">
        <f t="shared" si="25"/>
        <v>51</v>
      </c>
      <c r="X67" s="114">
        <f t="shared" si="4"/>
        <v>0</v>
      </c>
      <c r="Y67" s="114">
        <f t="shared" si="40"/>
        <v>0</v>
      </c>
      <c r="Z67" s="114">
        <f t="shared" si="40"/>
        <v>0</v>
      </c>
      <c r="AA67" s="91"/>
      <c r="AB67" s="114">
        <f t="shared" si="26"/>
        <v>0</v>
      </c>
      <c r="AC67" s="114">
        <f t="shared" si="27"/>
        <v>0</v>
      </c>
      <c r="AD67" s="114">
        <f t="shared" si="41"/>
        <v>0</v>
      </c>
      <c r="AE67" s="114">
        <f t="shared" si="41"/>
        <v>0</v>
      </c>
      <c r="AF67" s="114">
        <f t="shared" si="41"/>
        <v>0</v>
      </c>
      <c r="AG67" s="91"/>
      <c r="AH67" s="96">
        <f t="shared" si="28"/>
        <v>0</v>
      </c>
      <c r="AI67" s="96">
        <f t="shared" si="7"/>
        <v>0</v>
      </c>
      <c r="AJ67" s="96">
        <f t="shared" si="29"/>
        <v>0</v>
      </c>
      <c r="AK67" s="91"/>
      <c r="AM67" s="117" t="str">
        <f t="shared" si="8"/>
        <v>OUI</v>
      </c>
      <c r="AN67" s="117" t="str">
        <f t="shared" si="30"/>
        <v>OUI</v>
      </c>
      <c r="AO67" s="117" t="str">
        <f t="shared" si="31"/>
        <v>NON</v>
      </c>
      <c r="AP67" s="117" t="str">
        <f t="shared" si="32"/>
        <v>OUI</v>
      </c>
      <c r="AQ67" s="117" t="str">
        <f t="shared" si="33"/>
        <v>NON</v>
      </c>
      <c r="AR67" s="117" t="str">
        <f t="shared" si="34"/>
        <v>NON</v>
      </c>
      <c r="AS67" s="117" t="str">
        <f t="shared" si="35"/>
        <v>NON</v>
      </c>
      <c r="AT67" s="117" t="str">
        <f t="shared" si="9"/>
        <v>NON</v>
      </c>
      <c r="AU67" s="117" t="str">
        <f t="shared" si="10"/>
        <v>NON</v>
      </c>
      <c r="AV67" s="118">
        <f t="shared" si="11"/>
        <v>1</v>
      </c>
      <c r="AW67" s="118" t="str">
        <f t="shared" si="12"/>
        <v/>
      </c>
      <c r="AX67" s="118" t="str">
        <f t="shared" si="13"/>
        <v/>
      </c>
      <c r="AY67" s="118" t="str">
        <f t="shared" si="14"/>
        <v/>
      </c>
      <c r="AZ67" s="118" t="str">
        <f t="shared" si="15"/>
        <v/>
      </c>
      <c r="BA67" s="119">
        <f t="shared" si="36"/>
        <v>1</v>
      </c>
      <c r="BB67" s="75">
        <f t="shared" si="44"/>
        <v>41</v>
      </c>
      <c r="BC67" s="75">
        <f t="shared" si="44"/>
        <v>0</v>
      </c>
      <c r="BD67" s="75">
        <f t="shared" si="44"/>
        <v>0</v>
      </c>
      <c r="BE67" s="75">
        <f t="shared" si="44"/>
        <v>0</v>
      </c>
      <c r="BF67" s="75">
        <f t="shared" si="44"/>
        <v>0</v>
      </c>
      <c r="BG67" s="75">
        <f t="shared" si="44"/>
        <v>0</v>
      </c>
      <c r="BH67" s="75">
        <f t="shared" si="44"/>
        <v>0</v>
      </c>
      <c r="BI67" s="75">
        <f t="shared" si="43"/>
        <v>0</v>
      </c>
      <c r="BJ67" s="82">
        <f t="shared" si="45"/>
        <v>0</v>
      </c>
      <c r="BK67" s="120">
        <f t="shared" si="38"/>
        <v>0</v>
      </c>
      <c r="BL67" s="121">
        <f t="shared" si="42"/>
        <v>0</v>
      </c>
      <c r="BM67" s="75">
        <f>SUM($BL$16:BL67)</f>
        <v>61.099999999999994</v>
      </c>
      <c r="BN67" s="75">
        <f t="shared" si="18"/>
        <v>51</v>
      </c>
      <c r="BO67" s="75">
        <f t="shared" si="19"/>
        <v>0</v>
      </c>
      <c r="BP67" s="75">
        <f t="shared" si="20"/>
        <v>0</v>
      </c>
      <c r="BQ67" s="75">
        <f t="shared" si="21"/>
        <v>0</v>
      </c>
      <c r="BR67" s="75">
        <f t="shared" si="47"/>
        <v>0</v>
      </c>
      <c r="BS67" s="75">
        <f t="shared" si="47"/>
        <v>0</v>
      </c>
    </row>
    <row r="68" spans="1:71" s="89" customFormat="1" ht="24" x14ac:dyDescent="0.2">
      <c r="A68" s="72" t="s">
        <v>149</v>
      </c>
      <c r="B68" s="124">
        <v>2</v>
      </c>
      <c r="C68" s="108">
        <f>IF(B68=7,5,IF(B68=6,5,B68))</f>
        <v>2</v>
      </c>
      <c r="D68" s="109">
        <f t="shared" si="0"/>
        <v>16.399999999999999</v>
      </c>
      <c r="E68" s="125"/>
      <c r="F68" s="110">
        <v>8.1999999999999993</v>
      </c>
      <c r="G68" s="110"/>
      <c r="H68" s="110">
        <v>8.1999999999999993</v>
      </c>
      <c r="I68" s="110"/>
      <c r="J68" s="110"/>
      <c r="K68" s="110"/>
      <c r="L68" s="110"/>
      <c r="M68" s="110"/>
      <c r="N68" s="126"/>
      <c r="O68" s="112"/>
      <c r="P68" s="112"/>
      <c r="Q68" s="112"/>
      <c r="R68" s="113">
        <f t="shared" si="1"/>
        <v>16.399999999999999</v>
      </c>
      <c r="S68" s="109">
        <f t="shared" si="39"/>
        <v>0</v>
      </c>
      <c r="T68" s="91"/>
      <c r="U68" s="114">
        <f t="shared" si="2"/>
        <v>8.1999999999999993</v>
      </c>
      <c r="V68" s="115">
        <f t="shared" si="3"/>
        <v>0</v>
      </c>
      <c r="W68" s="116">
        <f t="shared" si="25"/>
        <v>51</v>
      </c>
      <c r="X68" s="114">
        <f t="shared" si="4"/>
        <v>0</v>
      </c>
      <c r="Y68" s="114">
        <f t="shared" si="40"/>
        <v>0</v>
      </c>
      <c r="Z68" s="114">
        <f t="shared" si="40"/>
        <v>0</v>
      </c>
      <c r="AA68" s="91"/>
      <c r="AB68" s="114">
        <f t="shared" si="26"/>
        <v>244</v>
      </c>
      <c r="AC68" s="114">
        <f t="shared" si="27"/>
        <v>0</v>
      </c>
      <c r="AD68" s="114">
        <f t="shared" si="41"/>
        <v>0</v>
      </c>
      <c r="AE68" s="114">
        <f t="shared" si="41"/>
        <v>0</v>
      </c>
      <c r="AF68" s="114">
        <f t="shared" si="41"/>
        <v>0</v>
      </c>
      <c r="AG68" s="91"/>
      <c r="AH68" s="96">
        <f t="shared" si="28"/>
        <v>244</v>
      </c>
      <c r="AI68" s="96">
        <f t="shared" si="7"/>
        <v>25.95</v>
      </c>
      <c r="AJ68" s="96">
        <f t="shared" si="29"/>
        <v>22.5</v>
      </c>
      <c r="AK68" s="91"/>
      <c r="AL68" s="95"/>
      <c r="AM68" s="117" t="str">
        <f t="shared" si="8"/>
        <v>OUI</v>
      </c>
      <c r="AN68" s="117" t="str">
        <f t="shared" si="30"/>
        <v>OUI</v>
      </c>
      <c r="AO68" s="117" t="str">
        <f t="shared" si="31"/>
        <v>OUI</v>
      </c>
      <c r="AP68" s="117" t="str">
        <f t="shared" si="32"/>
        <v>NON</v>
      </c>
      <c r="AQ68" s="117" t="str">
        <f t="shared" si="33"/>
        <v>NON</v>
      </c>
      <c r="AR68" s="117" t="str">
        <f t="shared" si="34"/>
        <v>OUI</v>
      </c>
      <c r="AS68" s="117" t="str">
        <f t="shared" si="35"/>
        <v>NON</v>
      </c>
      <c r="AT68" s="117" t="str">
        <f t="shared" si="9"/>
        <v>NON</v>
      </c>
      <c r="AU68" s="117" t="str">
        <f t="shared" si="10"/>
        <v>NON</v>
      </c>
      <c r="AV68" s="118">
        <f t="shared" si="11"/>
        <v>1</v>
      </c>
      <c r="AW68" s="118" t="str">
        <f t="shared" si="12"/>
        <v/>
      </c>
      <c r="AX68" s="118" t="str">
        <f t="shared" si="13"/>
        <v/>
      </c>
      <c r="AY68" s="118" t="str">
        <f t="shared" si="14"/>
        <v/>
      </c>
      <c r="AZ68" s="118" t="str">
        <f t="shared" si="15"/>
        <v/>
      </c>
      <c r="BA68" s="119">
        <f t="shared" si="36"/>
        <v>1</v>
      </c>
      <c r="BB68" s="75">
        <f t="shared" si="44"/>
        <v>8.1999999999999993</v>
      </c>
      <c r="BC68" s="75">
        <f t="shared" si="44"/>
        <v>0</v>
      </c>
      <c r="BD68" s="75">
        <f t="shared" si="44"/>
        <v>8.1999999999999993</v>
      </c>
      <c r="BE68" s="75">
        <f t="shared" si="44"/>
        <v>0</v>
      </c>
      <c r="BF68" s="75">
        <f t="shared" si="44"/>
        <v>0</v>
      </c>
      <c r="BG68" s="75">
        <f t="shared" si="44"/>
        <v>0</v>
      </c>
      <c r="BH68" s="75">
        <f t="shared" si="44"/>
        <v>0</v>
      </c>
      <c r="BI68" s="75">
        <f t="shared" si="43"/>
        <v>0</v>
      </c>
      <c r="BJ68" s="82">
        <f t="shared" si="45"/>
        <v>0</v>
      </c>
      <c r="BK68" s="120">
        <f t="shared" si="38"/>
        <v>8.1999999999999993</v>
      </c>
      <c r="BL68" s="121">
        <f t="shared" si="42"/>
        <v>0</v>
      </c>
      <c r="BM68" s="75">
        <f>SUM($BL$16:BL68)</f>
        <v>61.099999999999994</v>
      </c>
      <c r="BN68" s="75">
        <f t="shared" si="18"/>
        <v>51</v>
      </c>
      <c r="BO68" s="75">
        <f t="shared" si="19"/>
        <v>0</v>
      </c>
      <c r="BP68" s="75">
        <f t="shared" si="20"/>
        <v>0</v>
      </c>
      <c r="BQ68" s="75">
        <f t="shared" si="21"/>
        <v>0</v>
      </c>
      <c r="BR68" s="75">
        <f t="shared" si="47"/>
        <v>0</v>
      </c>
      <c r="BS68" s="75">
        <f t="shared" si="47"/>
        <v>0</v>
      </c>
    </row>
    <row r="69" spans="1:71" s="134" customFormat="1" ht="15.75" thickBot="1" x14ac:dyDescent="0.3">
      <c r="A69" s="127"/>
      <c r="B69" s="127">
        <f>SUM(B14:B68)</f>
        <v>365</v>
      </c>
      <c r="C69" s="127">
        <f>SUM(C14:C68)</f>
        <v>261</v>
      </c>
      <c r="D69" s="128">
        <f>SUM(D14:D68)</f>
        <v>2140.2000000000003</v>
      </c>
      <c r="E69" s="129"/>
      <c r="F69" s="130">
        <f t="shared" ref="F69:M69" si="48">SUM(F16:F68)</f>
        <v>205</v>
      </c>
      <c r="G69" s="130">
        <f t="shared" si="48"/>
        <v>48.5</v>
      </c>
      <c r="H69" s="130">
        <f t="shared" si="48"/>
        <v>58.099999999999994</v>
      </c>
      <c r="I69" s="130">
        <f t="shared" si="48"/>
        <v>16.399999999999999</v>
      </c>
      <c r="J69" s="130">
        <f t="shared" si="48"/>
        <v>16.399999999999999</v>
      </c>
      <c r="K69" s="130">
        <f t="shared" si="48"/>
        <v>16.399999999999999</v>
      </c>
      <c r="L69" s="130">
        <f t="shared" si="48"/>
        <v>16.399999999999999</v>
      </c>
      <c r="M69" s="130">
        <f t="shared" si="48"/>
        <v>24.6</v>
      </c>
      <c r="N69" s="129"/>
      <c r="O69" s="131">
        <f t="shared" ref="O69:S69" si="49">SUM(O16:O68)</f>
        <v>1855.4</v>
      </c>
      <c r="P69" s="131">
        <f t="shared" si="49"/>
        <v>0</v>
      </c>
      <c r="Q69" s="131">
        <f t="shared" si="49"/>
        <v>0</v>
      </c>
      <c r="R69" s="130">
        <f t="shared" si="49"/>
        <v>2257.2000000000003</v>
      </c>
      <c r="S69" s="128">
        <f t="shared" si="49"/>
        <v>1855.4</v>
      </c>
      <c r="T69" s="129"/>
      <c r="U69" s="128">
        <f>SUM(U16:U68)</f>
        <v>1762.3000000000002</v>
      </c>
      <c r="V69" s="128">
        <f>SUM(V16:V68)</f>
        <v>51</v>
      </c>
      <c r="W69" s="128"/>
      <c r="X69" s="128">
        <f>SUM(X14:X68)</f>
        <v>16.099999999999994</v>
      </c>
      <c r="Y69" s="128">
        <f>SUM(Y14:Y68)</f>
        <v>0</v>
      </c>
      <c r="Z69" s="128">
        <f>SUM(Z14:Z68)</f>
        <v>0</v>
      </c>
      <c r="AA69" s="129"/>
      <c r="AB69" s="132">
        <f>SUM(AB14:AB68)</f>
        <v>52430.600000000035</v>
      </c>
      <c r="AC69" s="133">
        <f>SUM(AC14:AC68)</f>
        <v>3002.0000000000009</v>
      </c>
      <c r="AD69" s="133">
        <f>SUM(AD14:AD68)</f>
        <v>598.90000000000009</v>
      </c>
      <c r="AE69" s="133"/>
      <c r="AF69" s="133">
        <f>SUM(AF14:AF68)</f>
        <v>0</v>
      </c>
      <c r="AG69" s="129"/>
      <c r="AH69" s="128">
        <f>SUM(AH14:AH68)</f>
        <v>56031.500000000007</v>
      </c>
      <c r="AI69" s="128">
        <f>SUM(AI14:AI68)</f>
        <v>5948.8499999999958</v>
      </c>
      <c r="AJ69" s="128"/>
      <c r="AK69" s="129"/>
      <c r="BK69" s="135"/>
    </row>
    <row r="70" spans="1:71" ht="15" x14ac:dyDescent="0.25">
      <c r="B70" s="12" t="s">
        <v>150</v>
      </c>
      <c r="C70" s="12" t="s">
        <v>150</v>
      </c>
      <c r="D70" s="12" t="s">
        <v>53</v>
      </c>
      <c r="E70" s="136"/>
      <c r="F70"/>
      <c r="G70"/>
      <c r="H70"/>
      <c r="I70"/>
      <c r="J70"/>
      <c r="K70"/>
      <c r="L70"/>
      <c r="M70"/>
      <c r="N70" s="136"/>
      <c r="O70" s="13" t="s">
        <v>53</v>
      </c>
      <c r="P70" s="13" t="s">
        <v>53</v>
      </c>
      <c r="Q70" s="13" t="s">
        <v>53</v>
      </c>
      <c r="R70" s="137" t="s">
        <v>151</v>
      </c>
      <c r="S70" s="13" t="s">
        <v>53</v>
      </c>
      <c r="T70" s="136"/>
      <c r="U70" s="13" t="s">
        <v>53</v>
      </c>
      <c r="V70" s="13" t="s">
        <v>53</v>
      </c>
      <c r="W70" s="13"/>
      <c r="X70" s="13" t="s">
        <v>53</v>
      </c>
      <c r="Y70" s="13" t="s">
        <v>53</v>
      </c>
      <c r="Z70" s="13" t="s">
        <v>53</v>
      </c>
      <c r="AA70" s="136"/>
      <c r="AB70" s="138" t="s">
        <v>0</v>
      </c>
      <c r="AC70" s="13" t="s">
        <v>0</v>
      </c>
      <c r="AD70" s="13" t="s">
        <v>0</v>
      </c>
      <c r="AE70" s="13"/>
      <c r="AF70" s="13" t="s">
        <v>0</v>
      </c>
      <c r="AG70" s="139"/>
      <c r="AH70" s="13" t="s">
        <v>0</v>
      </c>
      <c r="AI70" s="13" t="s">
        <v>0</v>
      </c>
      <c r="AJ70" s="13"/>
      <c r="AK70" s="136"/>
      <c r="BB70"/>
      <c r="BC70"/>
      <c r="BD70"/>
      <c r="BE70"/>
      <c r="BF70"/>
      <c r="BG70"/>
      <c r="BH70"/>
      <c r="BI70"/>
      <c r="BJ70" s="140"/>
      <c r="BK70"/>
      <c r="BL70"/>
      <c r="BM70"/>
      <c r="BN70"/>
      <c r="BO70"/>
      <c r="BP70"/>
      <c r="BQ70"/>
      <c r="BR70"/>
      <c r="BS70"/>
    </row>
    <row r="71" spans="1:71" ht="15" x14ac:dyDescent="0.25">
      <c r="E71" s="136"/>
      <c r="F71"/>
      <c r="G71"/>
      <c r="H71"/>
      <c r="I71"/>
      <c r="J71"/>
      <c r="K71"/>
      <c r="L71"/>
      <c r="M71"/>
      <c r="N71" s="136"/>
      <c r="Q71" s="12"/>
      <c r="R71" s="12"/>
      <c r="S71" s="12"/>
      <c r="T71" s="136"/>
      <c r="U71" s="12"/>
      <c r="V71" s="12"/>
      <c r="W71" s="12"/>
      <c r="X71" s="12"/>
      <c r="Y71" s="12"/>
      <c r="Z71" s="12"/>
      <c r="AA71" s="136"/>
      <c r="AB71" s="141"/>
      <c r="AC71" s="12"/>
      <c r="AD71" s="12"/>
      <c r="AE71" s="12"/>
      <c r="AF71" s="12"/>
      <c r="AG71" s="136"/>
      <c r="AH71" s="12"/>
      <c r="AI71" s="12"/>
      <c r="AJ71" s="12"/>
      <c r="AK71" s="136"/>
      <c r="BB71"/>
      <c r="BC71"/>
      <c r="BD71"/>
      <c r="BE71"/>
      <c r="BF71"/>
      <c r="BG71"/>
      <c r="BH71"/>
      <c r="BI71"/>
      <c r="BJ71" s="140"/>
      <c r="BK71"/>
      <c r="BL71"/>
      <c r="BM71"/>
      <c r="BN71"/>
      <c r="BO71"/>
      <c r="BP71"/>
      <c r="BQ71"/>
      <c r="BR71"/>
      <c r="BS71"/>
    </row>
    <row r="72" spans="1:71" s="44" customFormat="1" ht="15" x14ac:dyDescent="0.25">
      <c r="A72" s="45"/>
      <c r="B72" s="45"/>
      <c r="C72" s="45"/>
      <c r="D72" s="45"/>
      <c r="E72" s="142"/>
      <c r="N72" s="45"/>
      <c r="O72" s="143" t="s">
        <v>158</v>
      </c>
      <c r="P72" s="144">
        <f>W68</f>
        <v>51</v>
      </c>
      <c r="Q72" s="45"/>
      <c r="R72" s="45"/>
      <c r="S72" s="45"/>
      <c r="T72" s="142"/>
      <c r="U72" s="45"/>
      <c r="V72" s="45"/>
      <c r="W72" s="45"/>
      <c r="X72" s="45"/>
      <c r="Y72" s="45"/>
      <c r="Z72" s="45"/>
      <c r="AA72" s="142"/>
      <c r="AB72" s="145"/>
      <c r="AC72" s="45"/>
      <c r="AD72" s="45"/>
      <c r="AE72" s="45"/>
      <c r="AF72" s="45"/>
      <c r="AG72" s="142"/>
      <c r="AH72" s="45"/>
      <c r="AI72" s="45"/>
      <c r="AJ72" s="45"/>
      <c r="AK72" s="142"/>
      <c r="BJ72" s="146"/>
    </row>
    <row r="73" spans="1:71" s="147" customFormat="1" ht="15" x14ac:dyDescent="0.25">
      <c r="B73" s="148"/>
      <c r="C73" s="148"/>
      <c r="D73" s="149"/>
      <c r="E73" s="85"/>
      <c r="N73" s="150"/>
      <c r="P73" s="151">
        <v>26.4</v>
      </c>
      <c r="Q73" s="152">
        <v>0.25</v>
      </c>
      <c r="R73" s="153"/>
      <c r="S73" s="153"/>
      <c r="T73" s="85"/>
      <c r="U73" s="154"/>
      <c r="W73" s="155"/>
      <c r="X73" s="154"/>
      <c r="Y73" s="154"/>
      <c r="Z73" s="153"/>
      <c r="AA73" s="85"/>
      <c r="AB73" s="154"/>
      <c r="AC73" s="154"/>
      <c r="AD73" s="154"/>
      <c r="AE73" s="154"/>
      <c r="AF73" s="154"/>
      <c r="AG73" s="85"/>
      <c r="AH73" s="156">
        <f>ROUND(P73*X10*Q73*2,1)/2</f>
        <v>193.4</v>
      </c>
      <c r="AI73" s="156">
        <v>0</v>
      </c>
      <c r="AJ73" s="156">
        <f t="shared" ref="AJ73" si="50">ROUND((AH73+AI73)*$AJ$13*2,1)/2</f>
        <v>16.100000000000001</v>
      </c>
      <c r="AK73" s="85"/>
      <c r="BJ73" s="157"/>
    </row>
    <row r="74" spans="1:71" ht="15" x14ac:dyDescent="0.25">
      <c r="E74"/>
      <c r="F74"/>
      <c r="G74"/>
      <c r="H74"/>
      <c r="I74"/>
      <c r="J74"/>
      <c r="K74"/>
      <c r="L74"/>
      <c r="M74"/>
      <c r="N74"/>
      <c r="P74" s="158"/>
      <c r="Q74" s="12"/>
      <c r="T74"/>
      <c r="AA74"/>
      <c r="AB74"/>
      <c r="AG74"/>
      <c r="AK74"/>
      <c r="BB74"/>
      <c r="BC74"/>
      <c r="BD74"/>
      <c r="BE74"/>
      <c r="BF74"/>
      <c r="BG74"/>
      <c r="BH74"/>
      <c r="BI74"/>
      <c r="BJ74" s="140"/>
      <c r="BK74"/>
      <c r="BL74"/>
      <c r="BM74"/>
      <c r="BN74"/>
      <c r="BO74"/>
      <c r="BP74"/>
      <c r="BQ74" s="159"/>
      <c r="BR74" s="159"/>
      <c r="BS74" s="159"/>
    </row>
    <row r="75" spans="1:71" ht="15" x14ac:dyDescent="0.25">
      <c r="E75"/>
      <c r="F75" s="47"/>
      <c r="G75" s="44"/>
      <c r="H75" s="44"/>
      <c r="I75" s="47"/>
      <c r="J75" s="44"/>
      <c r="K75" s="44"/>
      <c r="L75" s="44"/>
      <c r="M75" s="44"/>
      <c r="N75" s="44"/>
      <c r="O75" s="160" t="s">
        <v>159</v>
      </c>
      <c r="P75" s="161">
        <f>P72-P73</f>
        <v>24.6</v>
      </c>
      <c r="Q75" s="12"/>
      <c r="T75"/>
      <c r="U75" t="s">
        <v>152</v>
      </c>
      <c r="AA75"/>
      <c r="AB75"/>
      <c r="AG75"/>
      <c r="AK75"/>
      <c r="BB75"/>
      <c r="BC75"/>
      <c r="BD75"/>
      <c r="BE75"/>
      <c r="BF75"/>
      <c r="BG75"/>
      <c r="BH75"/>
      <c r="BI75"/>
      <c r="BJ75" s="140"/>
      <c r="BK75"/>
      <c r="BL75"/>
      <c r="BM75"/>
      <c r="BN75"/>
      <c r="BO75"/>
      <c r="BP75"/>
      <c r="BQ75" s="159"/>
      <c r="BR75" s="159"/>
      <c r="BS75" s="159"/>
    </row>
    <row r="76" spans="1:71" ht="15" x14ac:dyDescent="0.25">
      <c r="E76"/>
      <c r="F76" s="47"/>
      <c r="G76" s="44"/>
      <c r="H76" s="44"/>
      <c r="I76" s="47"/>
      <c r="J76" s="44"/>
      <c r="K76" s="44"/>
      <c r="L76" s="44"/>
      <c r="M76" s="44"/>
      <c r="N76" s="44"/>
      <c r="O76" s="162" t="s">
        <v>160</v>
      </c>
      <c r="P76" s="163">
        <f>Q7+ROUND(X7*$F$4,2)-SUM(F15:F68)</f>
        <v>0</v>
      </c>
      <c r="Q76" s="12"/>
      <c r="T76"/>
      <c r="U76" t="s">
        <v>153</v>
      </c>
      <c r="AA76"/>
      <c r="AB76"/>
      <c r="AG76"/>
      <c r="AK76"/>
      <c r="BB76"/>
      <c r="BC76"/>
      <c r="BD76"/>
      <c r="BE76"/>
      <c r="BF76"/>
      <c r="BG76"/>
      <c r="BH76"/>
      <c r="BI76"/>
      <c r="BJ76" s="140"/>
      <c r="BK76"/>
      <c r="BL76"/>
      <c r="BM76"/>
      <c r="BN76"/>
      <c r="BO76"/>
      <c r="BP76"/>
      <c r="BQ76" s="159"/>
      <c r="BR76" s="159"/>
      <c r="BS76" s="159"/>
    </row>
    <row r="77" spans="1:71" ht="15" x14ac:dyDescent="0.25">
      <c r="E77"/>
      <c r="F77"/>
      <c r="G77"/>
      <c r="H77"/>
      <c r="I77"/>
      <c r="J77"/>
      <c r="K77"/>
      <c r="L77"/>
      <c r="M77"/>
      <c r="N77"/>
      <c r="Q77" s="12"/>
      <c r="T77"/>
      <c r="U77" t="s">
        <v>154</v>
      </c>
      <c r="AA77"/>
      <c r="AB77"/>
      <c r="AG77"/>
      <c r="AK77"/>
      <c r="BB77"/>
      <c r="BC77"/>
      <c r="BD77"/>
      <c r="BE77"/>
      <c r="BF77"/>
      <c r="BG77"/>
      <c r="BH77"/>
      <c r="BI77"/>
      <c r="BJ77" s="140"/>
      <c r="BK77"/>
      <c r="BL77"/>
      <c r="BM77"/>
      <c r="BN77"/>
      <c r="BO77"/>
      <c r="BP77"/>
      <c r="BQ77" s="159"/>
      <c r="BR77" s="159"/>
      <c r="BS77" s="159"/>
    </row>
    <row r="78" spans="1:71" ht="15" x14ac:dyDescent="0.25">
      <c r="E78"/>
      <c r="F78" s="47"/>
      <c r="G78" s="44"/>
      <c r="H78" s="44"/>
      <c r="I78" s="44"/>
      <c r="J78" s="44"/>
      <c r="K78" s="44"/>
      <c r="L78" s="44"/>
      <c r="M78" s="44"/>
      <c r="N78" s="44"/>
      <c r="O78" s="164" t="s">
        <v>161</v>
      </c>
      <c r="P78" s="165">
        <f>R69-(SUMIF(R16:R68,"&gt;0",D16:D68))</f>
        <v>117</v>
      </c>
      <c r="Q78" s="12"/>
      <c r="T78"/>
      <c r="U78" t="s">
        <v>155</v>
      </c>
      <c r="AA78"/>
      <c r="AB78"/>
      <c r="AG78"/>
      <c r="AK78"/>
      <c r="BB78"/>
      <c r="BC78"/>
      <c r="BD78"/>
      <c r="BE78"/>
      <c r="BF78"/>
      <c r="BG78"/>
      <c r="BH78"/>
      <c r="BI78"/>
      <c r="BJ78" s="140"/>
      <c r="BK78"/>
      <c r="BL78"/>
      <c r="BM78"/>
      <c r="BN78"/>
      <c r="BO78"/>
      <c r="BP78"/>
      <c r="BQ78" s="159"/>
      <c r="BR78" s="159"/>
      <c r="BS78" s="159"/>
    </row>
    <row r="79" spans="1:71" x14ac:dyDescent="0.2">
      <c r="A79" s="166" t="s">
        <v>164</v>
      </c>
      <c r="B79" s="167"/>
      <c r="C79" s="167"/>
      <c r="D79" s="167"/>
      <c r="U79" t="s">
        <v>156</v>
      </c>
    </row>
    <row r="80" spans="1:71" x14ac:dyDescent="0.2">
      <c r="U80" t="s">
        <v>157</v>
      </c>
    </row>
    <row r="81" spans="1:21" x14ac:dyDescent="0.2">
      <c r="A81" s="166" t="s">
        <v>165</v>
      </c>
      <c r="F81" s="168" t="s">
        <v>163</v>
      </c>
      <c r="G81" s="168"/>
      <c r="H81" s="168"/>
      <c r="I81" s="168"/>
      <c r="J81" s="168"/>
      <c r="K81" s="168"/>
      <c r="L81" s="169"/>
      <c r="N81" s="168" t="s">
        <v>162</v>
      </c>
      <c r="O81" s="167"/>
      <c r="P81" s="167"/>
      <c r="Q81" s="170"/>
      <c r="R81" s="171"/>
      <c r="S81" s="170"/>
      <c r="U81" t="s">
        <v>170</v>
      </c>
    </row>
  </sheetData>
  <sheetProtection algorithmName="SHA-512" hashValue="FY5whzoFrkS+ASOefWsEsu5adPQRvxAz1FwWFFdWdVm+/hZ0EWL4H8WHVgnZBkxoRyrY6aimQe+W28NNGjpkiQ==" saltValue="LOktF3xTnBLBsH/KUN3sdg==" spinCount="100000" sheet="1" formatColumns="0" selectLockedCells="1"/>
  <autoFilter ref="A15:BS70"/>
  <mergeCells count="8">
    <mergeCell ref="A11:D11"/>
    <mergeCell ref="F11:M11"/>
    <mergeCell ref="O11:S11"/>
    <mergeCell ref="U11:Z11"/>
    <mergeCell ref="AB11:AF11"/>
    <mergeCell ref="F1:M1"/>
    <mergeCell ref="F2:M2"/>
    <mergeCell ref="F3:M3"/>
  </mergeCells>
  <conditionalFormatting sqref="W5 W13:W69 W71:W78">
    <cfRule type="cellIs" dxfId="10" priority="11" operator="equal">
      <formula>80</formula>
    </cfRule>
  </conditionalFormatting>
  <conditionalFormatting sqref="BP16:BP68 BN16:BN68">
    <cfRule type="cellIs" dxfId="9" priority="10" operator="greaterThanOrEqual">
      <formula>80</formula>
    </cfRule>
  </conditionalFormatting>
  <conditionalFormatting sqref="R16:R68">
    <cfRule type="cellIs" dxfId="8" priority="9" operator="greaterThan">
      <formula>45</formula>
    </cfRule>
  </conditionalFormatting>
  <conditionalFormatting sqref="G14">
    <cfRule type="cellIs" dxfId="7" priority="7" operator="lessThan">
      <formula>0</formula>
    </cfRule>
    <cfRule type="cellIs" dxfId="6" priority="8" operator="equal">
      <formula>0</formula>
    </cfRule>
  </conditionalFormatting>
  <conditionalFormatting sqref="P78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W6:W10">
    <cfRule type="cellIs" dxfId="3" priority="4" operator="equal">
      <formula>80</formula>
    </cfRule>
  </conditionalFormatting>
  <conditionalFormatting sqref="W11">
    <cfRule type="cellIs" dxfId="2" priority="3" operator="equal">
      <formula>80</formula>
    </cfRule>
  </conditionalFormatting>
  <conditionalFormatting sqref="W12">
    <cfRule type="cellIs" dxfId="1" priority="2" operator="equal">
      <formula>80</formula>
    </cfRule>
  </conditionalFormatting>
  <conditionalFormatting sqref="W70">
    <cfRule type="cellIs" dxfId="0" priority="1" operator="equal">
      <formula>80</formula>
    </cfRule>
  </conditionalFormatting>
  <dataValidations count="21">
    <dataValidation allowBlank="1" showInputMessage="1" sqref="R1:R1048576"/>
    <dataValidation allowBlank="1" showInputMessage="1" showErrorMessage="1" prompt="Notieren Sie sich hier die Ferienzeit des Mitarbeiters" sqref="Q7"/>
    <dataValidation allowBlank="1" showInputMessage="1" showErrorMessage="1" prompt="Indiquer ici le taux d'activité inférieur ou égal à 100%" sqref="F4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P78"/>
    <dataValidation allowBlank="1" showInputMessage="1" showErrorMessage="1" prompt="Notieren Sie hier die Erhöhung in CHF" sqref="AB9"/>
    <dataValidation allowBlank="1" showInputMessage="1" showErrorMessage="1" prompt="Notieren Sie hier die Erhöhung in %" sqref="AB8"/>
    <dataValidation type="list" errorStyle="information" allowBlank="1" showInputMessage="1" prompt="Notieren Sie hier die Anzahl der Urlaubsstunden des Angestellten_x000a_5 Wochen = 205 H._x000a_6 Wochen = 246 Stunden._x000a_Die Aktivitätsrate wird bei den Berechnungen berücksichtigt" sqref="X7">
      <formula1>$BD$1:$BD$2</formula1>
    </dataValidation>
    <dataValidation allowBlank="1" showInputMessage="1" showErrorMessage="1" prompt="Quand les vacances ont été prises en congés et notées dans la colonne, le solde est à zéro_x000a_" sqref="P76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/>
    <dataValidation allowBlank="1" showInputMessage="1" showErrorMessage="1" prompt="Noter ici le nombre de jour de la première semaine de l'année" sqref="B16"/>
    <dataValidation allowBlank="1" showInputMessage="1" showErrorMessage="1" prompt="tarif de l'année en cours" sqref="AE10"/>
    <dataValidation allowBlank="1" showInputMessage="1" showErrorMessage="1" prompt="Noter ici le montant de l'augmentation accordée" sqref="AB10"/>
    <dataValidation allowBlank="1" showInputMessage="1" showErrorMessage="1" prompt="Notieren Sie hier den Stundensatz des Vorjahres" sqref="X10"/>
    <dataValidation allowBlank="1" showInputMessage="1" showErrorMessage="1" prompt="Notieren Sie hier den Saldo der Überstunden aus dem Vorjahr." sqref="X9"/>
    <dataValidation allowBlank="1" showInputMessage="1" showErrorMessage="1" prompt="Notieren Sie hier die zusätzlichen Stunden des Jahres, für die der Zuschlag an den Mitarbeiter gezahlt wird, mit dem er / sie Anspruch auf Artikel 13.2.e) f)" sqref="P73"/>
    <dataValidation allowBlank="1" showInputMessage="1" showErrorMessage="1" prompt="Quand tout est compensé, le solde ici est à zéro_x000a_S'il est inferieur à zéro, corriger la saisie erronée" sqref="G14"/>
    <dataValidation type="custom" operator="greaterThan" allowBlank="1" showInputMessage="1" showErrorMessage="1" error="Entrez un nombre supérieur ou égal à zéro." sqref="N16:N68">
      <formula1>"&gt;0"</formula1>
    </dataValidation>
    <dataValidation type="decimal" operator="greaterThanOrEqual" allowBlank="1" showInputMessage="1" showErrorMessage="1" error="Entrez un nombre supérieur ou égal à zéro." prompt="Notieren Sie hier die Anzahl der tatsächlich geleisteten Stunden zwischen 22.00 Uhr und 06.00 Uhr oder an Feiertagen oder Sonntagen" sqref="Q16:Q68">
      <formula1>0</formula1>
    </dataValidation>
    <dataValidation type="decimal" operator="greaterThanOrEqual" allowBlank="1" showInputMessage="1" showErrorMessage="1" error="Entrez un nombre supérieur ou égal à zéro." prompt="Notieren Sie hier die Anzahl der tatsächlich geleisteten Arbeitsstunden_x000a__x000a_(ohne die zwischen 22.00 Uhr und 6.00 Uhr oder an Feiertagen und Sonntagen)" sqref="P16:P68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y compris les jours fériés payés et les jours de carence accident payés (8.20 h par jour) " sqref="O16:O68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M68">
      <formula1>0</formula1>
    </dataValidation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49" fitToHeight="0" orientation="landscape" r:id="rId1"/>
  <headerFoot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Jahr 2019</vt:lpstr>
      <vt:lpstr>Jahr 2019 (Beispiel)</vt:lpstr>
      <vt:lpstr>'Jahr 2019'!Druckbereich</vt:lpstr>
      <vt:lpstr>'Jahr 2019 (Beispiel)'!Druckbereich</vt:lpstr>
      <vt:lpstr>'Jahr 2019'!Drucktitel</vt:lpstr>
      <vt:lpstr>'Jahr 2019 (Beispiel)'!Drucktitel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pascal.schwab</dc:creator>
  <cp:lastModifiedBy>Bösiger Laura</cp:lastModifiedBy>
  <cp:lastPrinted>2019-01-15T18:28:06Z</cp:lastPrinted>
  <dcterms:created xsi:type="dcterms:W3CDTF">2018-04-21T15:11:48Z</dcterms:created>
  <dcterms:modified xsi:type="dcterms:W3CDTF">2019-05-07T06:44:14Z</dcterms:modified>
</cp:coreProperties>
</file>